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Лист1!$19:$19</definedName>
    <definedName name="_xlnm.Print_Area" localSheetId="0">Лист1!$A$1:$L$98</definedName>
  </definedNames>
  <calcPr calcId="162913"/>
</workbook>
</file>

<file path=xl/calcChain.xml><?xml version="1.0" encoding="utf-8"?>
<calcChain xmlns="http://schemas.openxmlformats.org/spreadsheetml/2006/main">
  <c r="G35" i="1" l="1"/>
  <c r="C96" i="1"/>
  <c r="C84" i="1"/>
  <c r="C68" i="1"/>
  <c r="C53" i="1"/>
  <c r="H87" i="1"/>
  <c r="J87" i="1" s="1"/>
  <c r="L97" i="1" s="1"/>
  <c r="J92" i="1"/>
  <c r="H92" i="1"/>
  <c r="H89" i="1"/>
  <c r="J89" i="1" s="1"/>
  <c r="C10" i="1" s="1"/>
  <c r="H80" i="1"/>
  <c r="J80" i="1" s="1"/>
  <c r="H78" i="1"/>
  <c r="J78" i="1" s="1"/>
  <c r="H72" i="1"/>
  <c r="J72" i="1" s="1"/>
  <c r="H79" i="1"/>
  <c r="J79" i="1" s="1"/>
  <c r="H75" i="1"/>
  <c r="J75" i="1" s="1"/>
  <c r="H61" i="1"/>
  <c r="J61" i="1" s="1"/>
  <c r="H58" i="1"/>
  <c r="J58" i="1" s="1"/>
  <c r="H55" i="1"/>
  <c r="J55" i="1" s="1"/>
  <c r="H63" i="1"/>
  <c r="J63" i="1" s="1"/>
  <c r="H45" i="1"/>
  <c r="J45" i="1" s="1"/>
  <c r="H49" i="1"/>
  <c r="J49" i="1" s="1"/>
  <c r="H47" i="1"/>
  <c r="J47" i="1" s="1"/>
  <c r="H40" i="1"/>
  <c r="J40" i="1" s="1"/>
  <c r="H43" i="1"/>
  <c r="J43" i="1" s="1"/>
  <c r="H28" i="1"/>
  <c r="H97" i="1"/>
  <c r="J97" i="1" s="1"/>
  <c r="H85" i="1"/>
  <c r="J85" i="1" s="1"/>
  <c r="H69" i="1"/>
  <c r="J69" i="1" s="1"/>
  <c r="H54" i="1"/>
  <c r="J54" i="1" s="1"/>
  <c r="H29" i="1"/>
  <c r="J29" i="1" s="1"/>
  <c r="H37" i="1"/>
  <c r="J37" i="1" s="1"/>
  <c r="C12" i="1" s="1"/>
  <c r="H35" i="1"/>
  <c r="J35" i="1" s="1"/>
  <c r="C14" i="1" s="1"/>
  <c r="H34" i="1"/>
  <c r="J34" i="1" s="1"/>
  <c r="C11" i="1" s="1"/>
  <c r="H31" i="1"/>
  <c r="J31" i="1" s="1"/>
  <c r="J28" i="1"/>
  <c r="H27" i="1"/>
  <c r="J27" i="1" s="1"/>
  <c r="C13" i="1" s="1"/>
  <c r="H26" i="1"/>
  <c r="J26" i="1" s="1"/>
  <c r="H24" i="1"/>
  <c r="J24" i="1" s="1"/>
  <c r="C9" i="1" s="1"/>
  <c r="H20" i="1"/>
  <c r="J20" i="1" s="1"/>
  <c r="C22" i="1"/>
  <c r="C20" i="1"/>
  <c r="C36" i="1" s="1"/>
  <c r="L54" i="1" l="1"/>
  <c r="L85" i="1"/>
  <c r="C7" i="1"/>
  <c r="L69" i="1"/>
  <c r="C6" i="1"/>
  <c r="C8" i="1"/>
  <c r="L37" i="1"/>
  <c r="C5" i="1"/>
  <c r="L98" i="1" l="1"/>
  <c r="C15" i="1"/>
</calcChain>
</file>

<file path=xl/sharedStrings.xml><?xml version="1.0" encoding="utf-8"?>
<sst xmlns="http://schemas.openxmlformats.org/spreadsheetml/2006/main" count="210" uniqueCount="65">
  <si>
    <t>Приложение 1</t>
  </si>
  <si>
    <t>дата</t>
  </si>
  <si>
    <t>оу</t>
  </si>
  <si>
    <t>Количество выпускников</t>
  </si>
  <si>
    <t>маршрут</t>
  </si>
  <si>
    <t>Количество рейсов (1 рейс – это туда и обратно)</t>
  </si>
  <si>
    <t>автобус</t>
  </si>
  <si>
    <t>км</t>
  </si>
  <si>
    <t>ГСМ</t>
  </si>
  <si>
    <t>цена</t>
  </si>
  <si>
    <t>сумма</t>
  </si>
  <si>
    <t>ответственный</t>
  </si>
  <si>
    <t>примечание</t>
  </si>
  <si>
    <t>03.062021</t>
  </si>
  <si>
    <t>Транспортные схемы доставки выпускников в ППЭ для участия в ЕГЭ на территории Брянского района в 2021 году.</t>
  </si>
  <si>
    <t xml:space="preserve">МБОУ «Молотинская СОШ» </t>
  </si>
  <si>
    <t xml:space="preserve">МБОУ «Новосельская СОШ» </t>
  </si>
  <si>
    <t>МБОУ «Мичуринская СОШ»</t>
  </si>
  <si>
    <t>МБОУ «Теменичская  СОШ»</t>
  </si>
  <si>
    <t>МБОУ «Лицей №1 Брянского района»</t>
  </si>
  <si>
    <t xml:space="preserve">МБОУ «Свенская  СОШ №1» </t>
  </si>
  <si>
    <t xml:space="preserve">МБОУ «Супоневская  СОШ  №2» </t>
  </si>
  <si>
    <t>МБОУ «Новодарковичская  СОШ»</t>
  </si>
  <si>
    <t>МБОУ «Гимназия №1 Брянского района»</t>
  </si>
  <si>
    <t>МБОУ «Супоневская  СОШ №1»</t>
  </si>
  <si>
    <t xml:space="preserve">МБОУ «Глинищевская СОШ» </t>
  </si>
  <si>
    <t xml:space="preserve">МБОУ «Домашовская  СОШ» </t>
  </si>
  <si>
    <t xml:space="preserve">МБОУ «Нетьинская СОШ» </t>
  </si>
  <si>
    <t>МБОУ «Стекляннорадицкая  СОШ»</t>
  </si>
  <si>
    <t xml:space="preserve">МБОУ «Отрадненская  СОШ» </t>
  </si>
  <si>
    <t>МБОУ «Снежская  гимназия»</t>
  </si>
  <si>
    <t>Путевка</t>
  </si>
  <si>
    <t>Новые Дарковичи</t>
  </si>
  <si>
    <t>Домашово - Нетьинка - Новые Дарковичи</t>
  </si>
  <si>
    <t>Отрадное - Новые Дарковичи</t>
  </si>
  <si>
    <t>Путевка - Новые Дарковичи</t>
  </si>
  <si>
    <t xml:space="preserve">МБОУ «Пальцовская  СОШ» </t>
  </si>
  <si>
    <t>Пальцо - Карачев</t>
  </si>
  <si>
    <t>Корягина Н.П.</t>
  </si>
  <si>
    <t>Жук О.Н.</t>
  </si>
  <si>
    <t>Львович А.А.</t>
  </si>
  <si>
    <t>Седакова Е.Н.</t>
  </si>
  <si>
    <t>Добрунь - Путевка</t>
  </si>
  <si>
    <t>Свень - Путевка</t>
  </si>
  <si>
    <t>Новые Дарковичи - Путевка</t>
  </si>
  <si>
    <t>Супонево - Путевка</t>
  </si>
  <si>
    <t>МБОУ «Свенская  СОШ №1»</t>
  </si>
  <si>
    <t>Лисица С.В.</t>
  </si>
  <si>
    <t>Никитенко Л.В.</t>
  </si>
  <si>
    <t>Мельникова Ю.Ю.</t>
  </si>
  <si>
    <t>Глинищево - Путевка</t>
  </si>
  <si>
    <t>Маталыго Е.В.</t>
  </si>
  <si>
    <t>Якушенко В.И.</t>
  </si>
  <si>
    <t>МБОУ «Глинищевская СОШ»</t>
  </si>
  <si>
    <t>Мичуринский - Путевка</t>
  </si>
  <si>
    <t>Гинищево -Супонево - Путевка</t>
  </si>
  <si>
    <t>Глинищево - Новые Дарковичи - Путевка</t>
  </si>
  <si>
    <t>Глинищево - Мичуринский -Путевка</t>
  </si>
  <si>
    <t>Домашово - Нетьинка - Отрадное - Путевка</t>
  </si>
  <si>
    <t>Добрунь -Путевка</t>
  </si>
  <si>
    <t>Добрунь - Супонево - Путевка</t>
  </si>
  <si>
    <t>МБОУ «Нетьинская СОШ»</t>
  </si>
  <si>
    <t>Мармазинская А.А.</t>
  </si>
  <si>
    <t>Нетьинка - Новые Дарковичи - Нетьинка - Отрадное -  Путевка</t>
  </si>
  <si>
    <t>к приказу УО № 157-п  от 18.05.2021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</si>
</sst>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1" fontId="0" fillId="0" borderId="0" xfId="0" applyNumberFormat="1"/>
    <xf numFmtId="0" fontId="3" fillId="0" borderId="20" xfId="0" applyFont="1" applyFill="1" applyBorder="1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4" xfId="0" applyFill="1" applyBorder="1"/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5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0" fillId="0" borderId="3" xfId="0" applyFill="1" applyBorder="1"/>
    <xf numFmtId="0" fontId="0" fillId="0" borderId="13" xfId="0" applyFill="1" applyBorder="1"/>
    <xf numFmtId="0" fontId="3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tabSelected="1" view="pageBreakPreview" topLeftCell="C1" zoomScaleSheetLayoutView="100" workbookViewId="0">
      <selection activeCell="H3" sqref="H3:L3"/>
    </sheetView>
  </sheetViews>
  <sheetFormatPr defaultRowHeight="15" x14ac:dyDescent="0.25"/>
  <cols>
    <col min="1" max="1" width="13" style="6" customWidth="1"/>
    <col min="2" max="2" width="35.7109375" style="6" customWidth="1"/>
    <col min="3" max="3" width="12" style="6" customWidth="1"/>
    <col min="4" max="4" width="24.28515625" style="6" customWidth="1"/>
    <col min="5" max="5" width="15" style="6" customWidth="1"/>
    <col min="6" max="6" width="19.85546875" style="6" customWidth="1"/>
    <col min="7" max="7" width="14.85546875" style="6" customWidth="1"/>
    <col min="8" max="8" width="13.140625" style="6" customWidth="1"/>
    <col min="9" max="9" width="15.85546875" style="6" customWidth="1"/>
    <col min="10" max="10" width="15.42578125" style="6" customWidth="1"/>
    <col min="11" max="11" width="17.140625" style="6" customWidth="1"/>
    <col min="12" max="12" width="16.28515625" style="6" customWidth="1"/>
  </cols>
  <sheetData>
    <row r="2" spans="2:12" ht="15.75" x14ac:dyDescent="0.25">
      <c r="H2" s="90" t="s">
        <v>0</v>
      </c>
      <c r="I2" s="90"/>
      <c r="J2" s="90"/>
      <c r="K2" s="90"/>
      <c r="L2" s="90"/>
    </row>
    <row r="3" spans="2:12" ht="15.75" x14ac:dyDescent="0.25">
      <c r="H3" s="90" t="s">
        <v>64</v>
      </c>
      <c r="I3" s="90"/>
      <c r="J3" s="90"/>
      <c r="K3" s="90"/>
      <c r="L3" s="90"/>
    </row>
    <row r="4" spans="2:12" x14ac:dyDescent="0.25">
      <c r="H4" s="7"/>
      <c r="I4" s="7"/>
      <c r="J4" s="7"/>
      <c r="K4" s="7"/>
      <c r="L4" s="7"/>
    </row>
    <row r="5" spans="2:12" ht="31.5" x14ac:dyDescent="0.25">
      <c r="B5" s="8" t="s">
        <v>23</v>
      </c>
      <c r="C5" s="9">
        <f>J20+J29+J40+J55+J72</f>
        <v>4800</v>
      </c>
      <c r="H5" s="7"/>
      <c r="I5" s="7"/>
      <c r="J5" s="7"/>
      <c r="K5" s="7"/>
      <c r="L5" s="7"/>
    </row>
    <row r="6" spans="2:12" ht="15.75" x14ac:dyDescent="0.25">
      <c r="B6" s="8" t="s">
        <v>53</v>
      </c>
      <c r="C6" s="10">
        <f>J28+J47+J61+J79+J92</f>
        <v>6000</v>
      </c>
      <c r="H6" s="7"/>
      <c r="I6" s="7"/>
      <c r="J6" s="7"/>
      <c r="K6" s="7"/>
      <c r="L6" s="7"/>
    </row>
    <row r="7" spans="2:12" ht="15.75" x14ac:dyDescent="0.25">
      <c r="B7" s="8" t="s">
        <v>26</v>
      </c>
      <c r="C7" s="10">
        <f>J31+J49+J63+J80</f>
        <v>3875</v>
      </c>
      <c r="H7" s="7"/>
      <c r="I7" s="7"/>
      <c r="J7" s="7"/>
      <c r="K7" s="7"/>
      <c r="L7" s="7"/>
    </row>
    <row r="8" spans="2:12" ht="31.5" x14ac:dyDescent="0.25">
      <c r="B8" s="8" t="s">
        <v>19</v>
      </c>
      <c r="C8" s="9">
        <f>J26+J43+J58+J75+J87</f>
        <v>5210</v>
      </c>
      <c r="H8" s="7"/>
      <c r="I8" s="7"/>
      <c r="J8" s="7"/>
      <c r="K8" s="7"/>
      <c r="L8" s="7"/>
    </row>
    <row r="9" spans="2:12" ht="15.75" x14ac:dyDescent="0.25">
      <c r="B9" s="8" t="s">
        <v>17</v>
      </c>
      <c r="C9" s="9">
        <f>J24</f>
        <v>150</v>
      </c>
      <c r="H9" s="7"/>
      <c r="I9" s="7"/>
      <c r="J9" s="7"/>
      <c r="K9" s="7"/>
      <c r="L9" s="7"/>
    </row>
    <row r="10" spans="2:12" ht="15.75" x14ac:dyDescent="0.25">
      <c r="B10" s="8" t="s">
        <v>61</v>
      </c>
      <c r="C10" s="10">
        <f>J89</f>
        <v>1250</v>
      </c>
      <c r="H10" s="7"/>
      <c r="I10" s="7"/>
      <c r="J10" s="7"/>
      <c r="K10" s="7"/>
      <c r="L10" s="7"/>
    </row>
    <row r="11" spans="2:12" ht="15.75" x14ac:dyDescent="0.25">
      <c r="B11" s="8" t="s">
        <v>29</v>
      </c>
      <c r="C11" s="10">
        <f>J34</f>
        <v>437.5</v>
      </c>
      <c r="H11" s="7"/>
      <c r="I11" s="7"/>
      <c r="J11" s="7"/>
      <c r="K11" s="7"/>
      <c r="L11" s="7"/>
    </row>
    <row r="12" spans="2:12" ht="15.75" x14ac:dyDescent="0.25">
      <c r="B12" s="8" t="s">
        <v>36</v>
      </c>
      <c r="C12" s="9">
        <f>J37+J54+J69+J85+J97</f>
        <v>3750</v>
      </c>
      <c r="H12" s="7"/>
      <c r="I12" s="7"/>
      <c r="J12" s="7"/>
      <c r="K12" s="7"/>
      <c r="L12" s="7"/>
    </row>
    <row r="13" spans="2:12" ht="15.75" x14ac:dyDescent="0.25">
      <c r="B13" s="8" t="s">
        <v>20</v>
      </c>
      <c r="C13" s="9">
        <f>J27+J78</f>
        <v>1500</v>
      </c>
      <c r="H13" s="7"/>
      <c r="I13" s="7"/>
      <c r="J13" s="7"/>
      <c r="K13" s="7"/>
      <c r="L13" s="7"/>
    </row>
    <row r="14" spans="2:12" ht="15.75" x14ac:dyDescent="0.25">
      <c r="B14" s="8" t="s">
        <v>30</v>
      </c>
      <c r="C14" s="10">
        <f>J35+J45</f>
        <v>1937.5</v>
      </c>
      <c r="H14" s="7"/>
      <c r="I14" s="7"/>
      <c r="J14" s="7"/>
      <c r="K14" s="7"/>
      <c r="L14" s="7"/>
    </row>
    <row r="15" spans="2:12" ht="15.75" x14ac:dyDescent="0.25">
      <c r="B15" s="8"/>
      <c r="C15" s="10">
        <f>SUM(C5:C14)</f>
        <v>28910</v>
      </c>
      <c r="H15" s="7"/>
      <c r="I15" s="7"/>
      <c r="J15" s="7"/>
      <c r="K15" s="7"/>
      <c r="L15" s="7"/>
    </row>
    <row r="17" spans="1:12" ht="15.75" x14ac:dyDescent="0.25">
      <c r="A17" s="91" t="s">
        <v>14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s="1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44.25" customHeight="1" thickBot="1" x14ac:dyDescent="0.3">
      <c r="A19" s="12" t="s">
        <v>1</v>
      </c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6</v>
      </c>
      <c r="G19" s="12" t="s">
        <v>7</v>
      </c>
      <c r="H19" s="12" t="s">
        <v>8</v>
      </c>
      <c r="I19" s="12" t="s">
        <v>9</v>
      </c>
      <c r="J19" s="12" t="s">
        <v>10</v>
      </c>
      <c r="K19" s="12" t="s">
        <v>11</v>
      </c>
      <c r="L19" s="12" t="s">
        <v>12</v>
      </c>
    </row>
    <row r="20" spans="1:12" ht="15.75" x14ac:dyDescent="0.25">
      <c r="A20" s="81" t="s">
        <v>13</v>
      </c>
      <c r="B20" s="13" t="s">
        <v>25</v>
      </c>
      <c r="C20" s="14">
        <f>9-2</f>
        <v>7</v>
      </c>
      <c r="D20" s="84" t="s">
        <v>50</v>
      </c>
      <c r="E20" s="84">
        <v>1</v>
      </c>
      <c r="F20" s="83" t="s">
        <v>23</v>
      </c>
      <c r="G20" s="84">
        <v>40</v>
      </c>
      <c r="H20" s="84">
        <f>G20*40/100</f>
        <v>16</v>
      </c>
      <c r="I20" s="84">
        <v>50</v>
      </c>
      <c r="J20" s="84">
        <f>H20*I20</f>
        <v>800</v>
      </c>
      <c r="K20" s="84" t="s">
        <v>52</v>
      </c>
      <c r="L20" s="15"/>
    </row>
    <row r="21" spans="1:12" ht="31.5" x14ac:dyDescent="0.25">
      <c r="A21" s="81"/>
      <c r="B21" s="16" t="s">
        <v>23</v>
      </c>
      <c r="C21" s="17">
        <v>9</v>
      </c>
      <c r="D21" s="77"/>
      <c r="E21" s="77"/>
      <c r="F21" s="73"/>
      <c r="G21" s="77"/>
      <c r="H21" s="77"/>
      <c r="I21" s="77"/>
      <c r="J21" s="77"/>
      <c r="K21" s="77"/>
      <c r="L21" s="18"/>
    </row>
    <row r="22" spans="1:12" ht="15.75" x14ac:dyDescent="0.25">
      <c r="A22" s="81"/>
      <c r="B22" s="4" t="s">
        <v>15</v>
      </c>
      <c r="C22" s="17">
        <f>2-1</f>
        <v>1</v>
      </c>
      <c r="D22" s="19" t="s">
        <v>31</v>
      </c>
      <c r="E22" s="19"/>
      <c r="F22" s="20"/>
      <c r="G22" s="19"/>
      <c r="H22" s="19"/>
      <c r="I22" s="19"/>
      <c r="J22" s="19"/>
      <c r="K22" s="19"/>
      <c r="L22" s="21"/>
    </row>
    <row r="23" spans="1:12" ht="15.75" x14ac:dyDescent="0.25">
      <c r="A23" s="81"/>
      <c r="B23" s="4" t="s">
        <v>16</v>
      </c>
      <c r="C23" s="17">
        <v>3</v>
      </c>
      <c r="D23" s="19" t="s">
        <v>31</v>
      </c>
      <c r="E23" s="19"/>
      <c r="F23" s="20"/>
      <c r="G23" s="19"/>
      <c r="H23" s="19"/>
      <c r="I23" s="19"/>
      <c r="J23" s="19"/>
      <c r="K23" s="19"/>
      <c r="L23" s="21"/>
    </row>
    <row r="24" spans="1:12" ht="47.25" x14ac:dyDescent="0.25">
      <c r="A24" s="81"/>
      <c r="B24" s="4" t="s">
        <v>17</v>
      </c>
      <c r="C24" s="17">
        <v>6</v>
      </c>
      <c r="D24" s="19" t="s">
        <v>54</v>
      </c>
      <c r="E24" s="19">
        <v>1</v>
      </c>
      <c r="F24" s="20" t="s">
        <v>17</v>
      </c>
      <c r="G24" s="19">
        <v>12</v>
      </c>
      <c r="H24" s="19">
        <f>G24*25/100</f>
        <v>3</v>
      </c>
      <c r="I24" s="19">
        <v>50</v>
      </c>
      <c r="J24" s="19">
        <f>H24*I24</f>
        <v>150</v>
      </c>
      <c r="K24" s="20" t="s">
        <v>49</v>
      </c>
      <c r="L24" s="21"/>
    </row>
    <row r="25" spans="1:12" ht="15.75" x14ac:dyDescent="0.25">
      <c r="A25" s="81"/>
      <c r="B25" s="4" t="s">
        <v>18</v>
      </c>
      <c r="C25" s="17">
        <v>1</v>
      </c>
      <c r="D25" s="19" t="s">
        <v>31</v>
      </c>
      <c r="E25" s="19"/>
      <c r="F25" s="20"/>
      <c r="G25" s="19"/>
      <c r="H25" s="19"/>
      <c r="I25" s="19"/>
      <c r="J25" s="19"/>
      <c r="K25" s="19"/>
      <c r="L25" s="21"/>
    </row>
    <row r="26" spans="1:12" ht="31.5" x14ac:dyDescent="0.25">
      <c r="A26" s="81"/>
      <c r="B26" s="16" t="s">
        <v>19</v>
      </c>
      <c r="C26" s="17">
        <v>21</v>
      </c>
      <c r="D26" s="19" t="s">
        <v>42</v>
      </c>
      <c r="E26" s="19">
        <v>1</v>
      </c>
      <c r="F26" s="20" t="s">
        <v>19</v>
      </c>
      <c r="G26" s="19">
        <v>45</v>
      </c>
      <c r="H26" s="19">
        <f>G26*40/100</f>
        <v>18</v>
      </c>
      <c r="I26" s="19">
        <v>45</v>
      </c>
      <c r="J26" s="19">
        <f t="shared" ref="J26:J28" si="0">H26*I26</f>
        <v>810</v>
      </c>
      <c r="K26" s="19" t="s">
        <v>48</v>
      </c>
      <c r="L26" s="21"/>
    </row>
    <row r="27" spans="1:12" ht="31.5" x14ac:dyDescent="0.25">
      <c r="A27" s="81"/>
      <c r="B27" s="4" t="s">
        <v>20</v>
      </c>
      <c r="C27" s="17">
        <v>7</v>
      </c>
      <c r="D27" s="19" t="s">
        <v>43</v>
      </c>
      <c r="E27" s="19">
        <v>1</v>
      </c>
      <c r="F27" s="20" t="s">
        <v>46</v>
      </c>
      <c r="G27" s="19">
        <v>60</v>
      </c>
      <c r="H27" s="19">
        <f>G27*25/100</f>
        <v>15</v>
      </c>
      <c r="I27" s="19">
        <v>50</v>
      </c>
      <c r="J27" s="19">
        <f t="shared" si="0"/>
        <v>750</v>
      </c>
      <c r="K27" s="19" t="s">
        <v>47</v>
      </c>
      <c r="L27" s="21"/>
    </row>
    <row r="28" spans="1:12" ht="48" thickBot="1" x14ac:dyDescent="0.3">
      <c r="A28" s="81"/>
      <c r="B28" s="4" t="s">
        <v>22</v>
      </c>
      <c r="C28" s="17">
        <v>19</v>
      </c>
      <c r="D28" s="20" t="s">
        <v>56</v>
      </c>
      <c r="E28" s="19">
        <v>1</v>
      </c>
      <c r="F28" s="20" t="s">
        <v>53</v>
      </c>
      <c r="G28" s="19">
        <v>110</v>
      </c>
      <c r="H28" s="22">
        <f>G28*25/100</f>
        <v>27.5</v>
      </c>
      <c r="I28" s="19">
        <v>50</v>
      </c>
      <c r="J28" s="22">
        <f t="shared" si="0"/>
        <v>1375</v>
      </c>
      <c r="K28" s="19" t="s">
        <v>51</v>
      </c>
      <c r="L28" s="21"/>
    </row>
    <row r="29" spans="1:12" ht="15.75" customHeight="1" x14ac:dyDescent="0.25">
      <c r="A29" s="81"/>
      <c r="B29" s="4" t="s">
        <v>21</v>
      </c>
      <c r="C29" s="17">
        <v>6</v>
      </c>
      <c r="D29" s="72" t="s">
        <v>55</v>
      </c>
      <c r="E29" s="76">
        <v>1</v>
      </c>
      <c r="F29" s="83" t="s">
        <v>23</v>
      </c>
      <c r="G29" s="76">
        <v>80</v>
      </c>
      <c r="H29" s="76">
        <f>G29*40/100</f>
        <v>32</v>
      </c>
      <c r="I29" s="76">
        <v>50</v>
      </c>
      <c r="J29" s="68">
        <f>H29*I29</f>
        <v>1600</v>
      </c>
      <c r="K29" s="76" t="s">
        <v>52</v>
      </c>
      <c r="L29" s="23"/>
    </row>
    <row r="30" spans="1:12" ht="30" customHeight="1" thickBot="1" x14ac:dyDescent="0.3">
      <c r="A30" s="81"/>
      <c r="B30" s="24" t="s">
        <v>24</v>
      </c>
      <c r="C30" s="25">
        <v>7</v>
      </c>
      <c r="D30" s="87"/>
      <c r="E30" s="88"/>
      <c r="F30" s="87"/>
      <c r="G30" s="88"/>
      <c r="H30" s="88"/>
      <c r="I30" s="88"/>
      <c r="J30" s="89"/>
      <c r="K30" s="88"/>
      <c r="L30" s="26"/>
    </row>
    <row r="31" spans="1:12" ht="30" customHeight="1" x14ac:dyDescent="0.25">
      <c r="A31" s="81"/>
      <c r="B31" s="27" t="s">
        <v>26</v>
      </c>
      <c r="C31" s="14">
        <v>3</v>
      </c>
      <c r="D31" s="83" t="s">
        <v>33</v>
      </c>
      <c r="E31" s="84">
        <v>1</v>
      </c>
      <c r="F31" s="83" t="s">
        <v>26</v>
      </c>
      <c r="G31" s="84">
        <v>70</v>
      </c>
      <c r="H31" s="85">
        <f>G31*25/100</f>
        <v>17.5</v>
      </c>
      <c r="I31" s="84">
        <v>50</v>
      </c>
      <c r="J31" s="85">
        <f>H31*I31</f>
        <v>875</v>
      </c>
      <c r="K31" s="84" t="s">
        <v>38</v>
      </c>
      <c r="L31" s="15"/>
    </row>
    <row r="32" spans="1:12" ht="15.75" x14ac:dyDescent="0.25">
      <c r="A32" s="81"/>
      <c r="B32" s="28" t="s">
        <v>27</v>
      </c>
      <c r="C32" s="17">
        <v>6</v>
      </c>
      <c r="D32" s="73"/>
      <c r="E32" s="77"/>
      <c r="F32" s="73"/>
      <c r="G32" s="77"/>
      <c r="H32" s="86"/>
      <c r="I32" s="77"/>
      <c r="J32" s="86"/>
      <c r="K32" s="77"/>
      <c r="L32" s="21"/>
    </row>
    <row r="33" spans="1:14" ht="15.75" x14ac:dyDescent="0.25">
      <c r="A33" s="81"/>
      <c r="B33" s="28" t="s">
        <v>28</v>
      </c>
      <c r="C33" s="17">
        <v>2</v>
      </c>
      <c r="D33" s="29" t="s">
        <v>32</v>
      </c>
      <c r="E33" s="19"/>
      <c r="F33" s="19"/>
      <c r="G33" s="19"/>
      <c r="H33" s="19"/>
      <c r="I33" s="19"/>
      <c r="J33" s="19"/>
      <c r="K33" s="19"/>
      <c r="L33" s="21"/>
    </row>
    <row r="34" spans="1:14" ht="47.25" x14ac:dyDescent="0.25">
      <c r="A34" s="81"/>
      <c r="B34" s="28" t="s">
        <v>29</v>
      </c>
      <c r="C34" s="17">
        <v>6</v>
      </c>
      <c r="D34" s="30" t="s">
        <v>34</v>
      </c>
      <c r="E34" s="19">
        <v>1</v>
      </c>
      <c r="F34" s="20" t="s">
        <v>29</v>
      </c>
      <c r="G34" s="19">
        <v>35</v>
      </c>
      <c r="H34" s="22">
        <f>G34*25/100</f>
        <v>8.75</v>
      </c>
      <c r="I34" s="19">
        <v>50</v>
      </c>
      <c r="J34" s="22">
        <f t="shared" ref="J34:J37" si="1">H34*I34</f>
        <v>437.5</v>
      </c>
      <c r="K34" s="19" t="s">
        <v>39</v>
      </c>
      <c r="L34" s="21"/>
    </row>
    <row r="35" spans="1:14" ht="31.5" x14ac:dyDescent="0.25">
      <c r="A35" s="81"/>
      <c r="B35" s="28" t="s">
        <v>30</v>
      </c>
      <c r="C35" s="17">
        <v>37</v>
      </c>
      <c r="D35" s="30" t="s">
        <v>35</v>
      </c>
      <c r="E35" s="19">
        <v>2</v>
      </c>
      <c r="F35" s="20" t="s">
        <v>30</v>
      </c>
      <c r="G35" s="19">
        <f>55*2</f>
        <v>110</v>
      </c>
      <c r="H35" s="22">
        <f>G35*25/100</f>
        <v>27.5</v>
      </c>
      <c r="I35" s="19">
        <v>50</v>
      </c>
      <c r="J35" s="22">
        <f t="shared" si="1"/>
        <v>1375</v>
      </c>
      <c r="K35" s="19" t="s">
        <v>40</v>
      </c>
      <c r="L35" s="21"/>
    </row>
    <row r="36" spans="1:14" s="5" customFormat="1" ht="15.75" x14ac:dyDescent="0.25">
      <c r="A36" s="82"/>
      <c r="B36" s="31"/>
      <c r="C36" s="32">
        <f>SUM(C20:C35)</f>
        <v>141</v>
      </c>
      <c r="D36" s="33"/>
      <c r="E36" s="34"/>
      <c r="F36" s="35"/>
      <c r="G36" s="34"/>
      <c r="H36" s="36"/>
      <c r="I36" s="34"/>
      <c r="J36" s="36"/>
      <c r="K36" s="34"/>
      <c r="L36" s="23"/>
    </row>
    <row r="37" spans="1:14" ht="48" thickBot="1" x14ac:dyDescent="0.3">
      <c r="A37" s="82"/>
      <c r="B37" s="37" t="s">
        <v>36</v>
      </c>
      <c r="C37" s="25">
        <v>2</v>
      </c>
      <c r="D37" s="38" t="s">
        <v>37</v>
      </c>
      <c r="E37" s="38">
        <v>1</v>
      </c>
      <c r="F37" s="39" t="s">
        <v>36</v>
      </c>
      <c r="G37" s="38">
        <v>60</v>
      </c>
      <c r="H37" s="38">
        <f>G37*25/100</f>
        <v>15</v>
      </c>
      <c r="I37" s="38">
        <v>50</v>
      </c>
      <c r="J37" s="38">
        <f t="shared" si="1"/>
        <v>750</v>
      </c>
      <c r="K37" s="38" t="s">
        <v>41</v>
      </c>
      <c r="L37" s="40">
        <f>J20+J24+J26+J27+J28+J29+J31+J34+J35+J37</f>
        <v>8922.5</v>
      </c>
      <c r="N37" s="3"/>
    </row>
    <row r="38" spans="1:14" ht="15.75" x14ac:dyDescent="0.25">
      <c r="A38" s="69">
        <v>44354</v>
      </c>
      <c r="B38" s="41" t="s">
        <v>15</v>
      </c>
      <c r="C38" s="14">
        <v>1</v>
      </c>
      <c r="D38" s="42" t="s">
        <v>31</v>
      </c>
      <c r="E38" s="43"/>
      <c r="F38" s="43"/>
      <c r="G38" s="43"/>
      <c r="H38" s="43"/>
      <c r="I38" s="43"/>
      <c r="J38" s="43"/>
      <c r="K38" s="43"/>
      <c r="L38" s="44"/>
    </row>
    <row r="39" spans="1:14" ht="15.75" x14ac:dyDescent="0.25">
      <c r="A39" s="70"/>
      <c r="B39" s="45" t="s">
        <v>16</v>
      </c>
      <c r="C39" s="17">
        <v>1</v>
      </c>
      <c r="D39" s="19" t="s">
        <v>31</v>
      </c>
      <c r="E39" s="46"/>
      <c r="F39" s="46"/>
      <c r="G39" s="46"/>
      <c r="H39" s="46"/>
      <c r="I39" s="46"/>
      <c r="J39" s="46"/>
      <c r="K39" s="46"/>
      <c r="L39" s="47"/>
    </row>
    <row r="40" spans="1:14" ht="15.75" x14ac:dyDescent="0.25">
      <c r="A40" s="70"/>
      <c r="B40" s="45" t="s">
        <v>17</v>
      </c>
      <c r="C40" s="17">
        <v>4</v>
      </c>
      <c r="D40" s="72" t="s">
        <v>57</v>
      </c>
      <c r="E40" s="74">
        <v>1</v>
      </c>
      <c r="F40" s="74" t="s">
        <v>23</v>
      </c>
      <c r="G40" s="68">
        <v>40</v>
      </c>
      <c r="H40" s="68">
        <f>G40*40/100</f>
        <v>16</v>
      </c>
      <c r="I40" s="68">
        <v>50</v>
      </c>
      <c r="J40" s="68">
        <f>H40*I40</f>
        <v>800</v>
      </c>
      <c r="K40" s="74" t="s">
        <v>52</v>
      </c>
      <c r="L40" s="47"/>
    </row>
    <row r="41" spans="1:14" ht="31.5" x14ac:dyDescent="0.25">
      <c r="A41" s="70"/>
      <c r="B41" s="48" t="s">
        <v>23</v>
      </c>
      <c r="C41" s="17">
        <v>2</v>
      </c>
      <c r="D41" s="78"/>
      <c r="E41" s="74"/>
      <c r="F41" s="74"/>
      <c r="G41" s="68"/>
      <c r="H41" s="68"/>
      <c r="I41" s="68"/>
      <c r="J41" s="68"/>
      <c r="K41" s="74"/>
      <c r="L41" s="47"/>
    </row>
    <row r="42" spans="1:14" ht="15.75" x14ac:dyDescent="0.25">
      <c r="A42" s="70"/>
      <c r="B42" s="48" t="s">
        <v>25</v>
      </c>
      <c r="C42" s="17">
        <v>6</v>
      </c>
      <c r="D42" s="73"/>
      <c r="E42" s="74"/>
      <c r="F42" s="74"/>
      <c r="G42" s="68"/>
      <c r="H42" s="68"/>
      <c r="I42" s="68"/>
      <c r="J42" s="68"/>
      <c r="K42" s="74"/>
      <c r="L42" s="47"/>
    </row>
    <row r="43" spans="1:14" ht="31.5" x14ac:dyDescent="0.25">
      <c r="A43" s="70"/>
      <c r="B43" s="48" t="s">
        <v>19</v>
      </c>
      <c r="C43" s="17">
        <v>12</v>
      </c>
      <c r="D43" s="19" t="s">
        <v>59</v>
      </c>
      <c r="E43" s="19">
        <v>1</v>
      </c>
      <c r="F43" s="20" t="s">
        <v>19</v>
      </c>
      <c r="G43" s="19">
        <v>45</v>
      </c>
      <c r="H43" s="19">
        <f>G43*40/100</f>
        <v>18</v>
      </c>
      <c r="I43" s="19">
        <v>50</v>
      </c>
      <c r="J43" s="19">
        <f t="shared" ref="J43" si="2">H43*I43</f>
        <v>900</v>
      </c>
      <c r="K43" s="19" t="s">
        <v>48</v>
      </c>
      <c r="L43" s="47"/>
    </row>
    <row r="44" spans="1:14" ht="15.75" x14ac:dyDescent="0.25">
      <c r="A44" s="70"/>
      <c r="B44" s="45" t="s">
        <v>20</v>
      </c>
      <c r="C44" s="17">
        <v>3</v>
      </c>
      <c r="D44" s="19" t="s">
        <v>31</v>
      </c>
      <c r="E44" s="46"/>
      <c r="F44" s="46"/>
      <c r="G44" s="46"/>
      <c r="H44" s="46"/>
      <c r="I44" s="46"/>
      <c r="J44" s="46"/>
      <c r="K44" s="46"/>
      <c r="L44" s="47"/>
    </row>
    <row r="45" spans="1:14" ht="31.5" customHeight="1" x14ac:dyDescent="0.25">
      <c r="A45" s="70"/>
      <c r="B45" s="45" t="s">
        <v>21</v>
      </c>
      <c r="C45" s="17">
        <v>6</v>
      </c>
      <c r="D45" s="76" t="s">
        <v>45</v>
      </c>
      <c r="E45" s="68">
        <v>1</v>
      </c>
      <c r="F45" s="74" t="s">
        <v>30</v>
      </c>
      <c r="G45" s="68">
        <v>45</v>
      </c>
      <c r="H45" s="75">
        <f>G45*25/100</f>
        <v>11.25</v>
      </c>
      <c r="I45" s="68">
        <v>50</v>
      </c>
      <c r="J45" s="75">
        <f t="shared" ref="J45" si="3">H45*I45</f>
        <v>562.5</v>
      </c>
      <c r="K45" s="68" t="s">
        <v>40</v>
      </c>
      <c r="L45" s="47"/>
    </row>
    <row r="46" spans="1:14" ht="15.75" x14ac:dyDescent="0.25">
      <c r="A46" s="70"/>
      <c r="B46" s="45" t="s">
        <v>24</v>
      </c>
      <c r="C46" s="17">
        <v>6</v>
      </c>
      <c r="D46" s="77"/>
      <c r="E46" s="68"/>
      <c r="F46" s="74"/>
      <c r="G46" s="68"/>
      <c r="H46" s="75"/>
      <c r="I46" s="68"/>
      <c r="J46" s="75"/>
      <c r="K46" s="68"/>
      <c r="L46" s="47"/>
    </row>
    <row r="47" spans="1:14" ht="47.25" x14ac:dyDescent="0.25">
      <c r="A47" s="70"/>
      <c r="B47" s="45" t="s">
        <v>22</v>
      </c>
      <c r="C47" s="17">
        <v>10</v>
      </c>
      <c r="D47" s="20" t="s">
        <v>44</v>
      </c>
      <c r="E47" s="19">
        <v>1</v>
      </c>
      <c r="F47" s="20" t="s">
        <v>53</v>
      </c>
      <c r="G47" s="19">
        <v>110</v>
      </c>
      <c r="H47" s="22">
        <f>G47*25/100</f>
        <v>27.5</v>
      </c>
      <c r="I47" s="19">
        <v>50</v>
      </c>
      <c r="J47" s="22">
        <f t="shared" ref="J47" si="4">H47*I47</f>
        <v>1375</v>
      </c>
      <c r="K47" s="19" t="s">
        <v>51</v>
      </c>
      <c r="L47" s="47"/>
    </row>
    <row r="48" spans="1:14" ht="15.75" x14ac:dyDescent="0.25">
      <c r="A48" s="70"/>
      <c r="B48" s="45" t="s">
        <v>28</v>
      </c>
      <c r="C48" s="17">
        <v>1</v>
      </c>
      <c r="D48" s="19" t="s">
        <v>31</v>
      </c>
      <c r="E48" s="46"/>
      <c r="F48" s="46"/>
      <c r="G48" s="46"/>
      <c r="H48" s="46"/>
      <c r="I48" s="46"/>
      <c r="J48" s="46"/>
      <c r="K48" s="46"/>
      <c r="L48" s="47"/>
    </row>
    <row r="49" spans="1:12" ht="15.75" customHeight="1" x14ac:dyDescent="0.25">
      <c r="A49" s="70"/>
      <c r="B49" s="45" t="s">
        <v>26</v>
      </c>
      <c r="C49" s="17">
        <v>3</v>
      </c>
      <c r="D49" s="72" t="s">
        <v>58</v>
      </c>
      <c r="E49" s="68">
        <v>1</v>
      </c>
      <c r="F49" s="74" t="s">
        <v>26</v>
      </c>
      <c r="G49" s="68">
        <v>80</v>
      </c>
      <c r="H49" s="75">
        <f>G49*25/100</f>
        <v>20</v>
      </c>
      <c r="I49" s="68">
        <v>50</v>
      </c>
      <c r="J49" s="75">
        <f>H49*I49</f>
        <v>1000</v>
      </c>
      <c r="K49" s="68" t="s">
        <v>38</v>
      </c>
      <c r="L49" s="47"/>
    </row>
    <row r="50" spans="1:12" ht="15.75" x14ac:dyDescent="0.25">
      <c r="A50" s="70"/>
      <c r="B50" s="45" t="s">
        <v>27</v>
      </c>
      <c r="C50" s="17">
        <v>1</v>
      </c>
      <c r="D50" s="78"/>
      <c r="E50" s="68"/>
      <c r="F50" s="74"/>
      <c r="G50" s="68"/>
      <c r="H50" s="75"/>
      <c r="I50" s="68"/>
      <c r="J50" s="75"/>
      <c r="K50" s="68"/>
      <c r="L50" s="47"/>
    </row>
    <row r="51" spans="1:12" ht="15.75" x14ac:dyDescent="0.25">
      <c r="A51" s="70"/>
      <c r="B51" s="45" t="s">
        <v>29</v>
      </c>
      <c r="C51" s="17">
        <v>2</v>
      </c>
      <c r="D51" s="73"/>
      <c r="E51" s="68"/>
      <c r="F51" s="74"/>
      <c r="G51" s="68"/>
      <c r="H51" s="75"/>
      <c r="I51" s="68"/>
      <c r="J51" s="75"/>
      <c r="K51" s="68"/>
      <c r="L51" s="47"/>
    </row>
    <row r="52" spans="1:12" ht="15.75" x14ac:dyDescent="0.25">
      <c r="A52" s="70"/>
      <c r="B52" s="45" t="s">
        <v>30</v>
      </c>
      <c r="C52" s="17">
        <v>14</v>
      </c>
      <c r="D52" s="19" t="s">
        <v>31</v>
      </c>
      <c r="E52" s="46"/>
      <c r="F52" s="46"/>
      <c r="G52" s="46"/>
      <c r="H52" s="46"/>
      <c r="I52" s="46"/>
      <c r="J52" s="46"/>
      <c r="K52" s="46"/>
      <c r="L52" s="47"/>
    </row>
    <row r="53" spans="1:12" s="5" customFormat="1" ht="15.75" x14ac:dyDescent="0.25">
      <c r="A53" s="70"/>
      <c r="B53" s="49"/>
      <c r="C53" s="32">
        <f>SUM(C38:C52)</f>
        <v>72</v>
      </c>
      <c r="D53" s="34"/>
      <c r="E53" s="50"/>
      <c r="F53" s="50"/>
      <c r="G53" s="50"/>
      <c r="H53" s="50"/>
      <c r="I53" s="50"/>
      <c r="J53" s="50"/>
      <c r="K53" s="50"/>
      <c r="L53" s="51"/>
    </row>
    <row r="54" spans="1:12" ht="48" thickBot="1" x14ac:dyDescent="0.3">
      <c r="A54" s="71"/>
      <c r="B54" s="52" t="s">
        <v>36</v>
      </c>
      <c r="C54" s="25">
        <v>2</v>
      </c>
      <c r="D54" s="38" t="s">
        <v>37</v>
      </c>
      <c r="E54" s="38">
        <v>1</v>
      </c>
      <c r="F54" s="39" t="s">
        <v>36</v>
      </c>
      <c r="G54" s="38">
        <v>60</v>
      </c>
      <c r="H54" s="38">
        <f>G54*25/100</f>
        <v>15</v>
      </c>
      <c r="I54" s="38">
        <v>50</v>
      </c>
      <c r="J54" s="38">
        <f t="shared" ref="J54" si="5">H54*I54</f>
        <v>750</v>
      </c>
      <c r="K54" s="38" t="s">
        <v>41</v>
      </c>
      <c r="L54" s="40">
        <f>J40+J43+J45+J47+J49+J54</f>
        <v>5387.5</v>
      </c>
    </row>
    <row r="55" spans="1:12" ht="15.75" customHeight="1" x14ac:dyDescent="0.25">
      <c r="A55" s="95">
        <v>44358</v>
      </c>
      <c r="B55" s="53" t="s">
        <v>17</v>
      </c>
      <c r="C55" s="14">
        <v>5</v>
      </c>
      <c r="D55" s="97" t="s">
        <v>57</v>
      </c>
      <c r="E55" s="97">
        <v>1</v>
      </c>
      <c r="F55" s="92" t="s">
        <v>23</v>
      </c>
      <c r="G55" s="94">
        <v>40</v>
      </c>
      <c r="H55" s="94">
        <f>G55*40/100</f>
        <v>16</v>
      </c>
      <c r="I55" s="94">
        <v>50</v>
      </c>
      <c r="J55" s="94">
        <f>H55*I55</f>
        <v>800</v>
      </c>
      <c r="K55" s="97" t="s">
        <v>52</v>
      </c>
      <c r="L55" s="44"/>
    </row>
    <row r="56" spans="1:12" ht="31.5" x14ac:dyDescent="0.25">
      <c r="A56" s="96"/>
      <c r="B56" s="54" t="s">
        <v>23</v>
      </c>
      <c r="C56" s="17">
        <v>3</v>
      </c>
      <c r="D56" s="74"/>
      <c r="E56" s="74"/>
      <c r="F56" s="93"/>
      <c r="G56" s="68"/>
      <c r="H56" s="68"/>
      <c r="I56" s="68"/>
      <c r="J56" s="68"/>
      <c r="K56" s="74"/>
      <c r="L56" s="47"/>
    </row>
    <row r="57" spans="1:12" ht="15.75" x14ac:dyDescent="0.25">
      <c r="A57" s="96"/>
      <c r="B57" s="54" t="s">
        <v>25</v>
      </c>
      <c r="C57" s="17">
        <v>4</v>
      </c>
      <c r="D57" s="74"/>
      <c r="E57" s="74"/>
      <c r="F57" s="93"/>
      <c r="G57" s="68"/>
      <c r="H57" s="68"/>
      <c r="I57" s="68"/>
      <c r="J57" s="68"/>
      <c r="K57" s="74"/>
      <c r="L57" s="47"/>
    </row>
    <row r="58" spans="1:12" ht="31.5" x14ac:dyDescent="0.25">
      <c r="A58" s="96"/>
      <c r="B58" s="54" t="s">
        <v>19</v>
      </c>
      <c r="C58" s="17">
        <v>10</v>
      </c>
      <c r="D58" s="74" t="s">
        <v>60</v>
      </c>
      <c r="E58" s="74">
        <v>1</v>
      </c>
      <c r="F58" s="74" t="s">
        <v>19</v>
      </c>
      <c r="G58" s="68">
        <v>60</v>
      </c>
      <c r="H58" s="68">
        <f>G58*40/100</f>
        <v>24</v>
      </c>
      <c r="I58" s="68">
        <v>50</v>
      </c>
      <c r="J58" s="68">
        <f t="shared" ref="J58" si="6">H58*I58</f>
        <v>1200</v>
      </c>
      <c r="K58" s="68" t="s">
        <v>48</v>
      </c>
      <c r="L58" s="47"/>
    </row>
    <row r="59" spans="1:12" ht="15.75" x14ac:dyDescent="0.25">
      <c r="A59" s="96"/>
      <c r="B59" s="55" t="s">
        <v>24</v>
      </c>
      <c r="C59" s="17">
        <v>3</v>
      </c>
      <c r="D59" s="74"/>
      <c r="E59" s="74"/>
      <c r="F59" s="74"/>
      <c r="G59" s="68"/>
      <c r="H59" s="68"/>
      <c r="I59" s="68"/>
      <c r="J59" s="68"/>
      <c r="K59" s="68"/>
      <c r="L59" s="47"/>
    </row>
    <row r="60" spans="1:12" ht="15.75" x14ac:dyDescent="0.25">
      <c r="A60" s="96"/>
      <c r="B60" s="55" t="s">
        <v>21</v>
      </c>
      <c r="C60" s="17">
        <v>1</v>
      </c>
      <c r="D60" s="74"/>
      <c r="E60" s="74"/>
      <c r="F60" s="74"/>
      <c r="G60" s="68"/>
      <c r="H60" s="68"/>
      <c r="I60" s="68"/>
      <c r="J60" s="68"/>
      <c r="K60" s="68"/>
      <c r="L60" s="47"/>
    </row>
    <row r="61" spans="1:12" ht="47.25" x14ac:dyDescent="0.25">
      <c r="A61" s="96"/>
      <c r="B61" s="55" t="s">
        <v>22</v>
      </c>
      <c r="C61" s="17">
        <v>8</v>
      </c>
      <c r="D61" s="20" t="s">
        <v>44</v>
      </c>
      <c r="E61" s="19">
        <v>1</v>
      </c>
      <c r="F61" s="20" t="s">
        <v>53</v>
      </c>
      <c r="G61" s="19">
        <v>110</v>
      </c>
      <c r="H61" s="22">
        <f>G61*25/100</f>
        <v>27.5</v>
      </c>
      <c r="I61" s="19">
        <v>50</v>
      </c>
      <c r="J61" s="22">
        <f t="shared" ref="J61" si="7">H61*I61</f>
        <v>1375</v>
      </c>
      <c r="K61" s="19" t="s">
        <v>51</v>
      </c>
      <c r="L61" s="47"/>
    </row>
    <row r="62" spans="1:12" ht="15.75" x14ac:dyDescent="0.25">
      <c r="A62" s="96"/>
      <c r="B62" s="55" t="s">
        <v>20</v>
      </c>
      <c r="C62" s="17">
        <v>3</v>
      </c>
      <c r="D62" s="19" t="s">
        <v>31</v>
      </c>
      <c r="E62" s="46"/>
      <c r="F62" s="46"/>
      <c r="G62" s="46"/>
      <c r="H62" s="46"/>
      <c r="I62" s="46"/>
      <c r="J62" s="46"/>
      <c r="K62" s="46"/>
      <c r="L62" s="47"/>
    </row>
    <row r="63" spans="1:12" ht="15.75" x14ac:dyDescent="0.25">
      <c r="A63" s="96"/>
      <c r="B63" s="55" t="s">
        <v>26</v>
      </c>
      <c r="C63" s="17">
        <v>3</v>
      </c>
      <c r="D63" s="74" t="s">
        <v>58</v>
      </c>
      <c r="E63" s="68">
        <v>1</v>
      </c>
      <c r="F63" s="74" t="s">
        <v>26</v>
      </c>
      <c r="G63" s="68">
        <v>80</v>
      </c>
      <c r="H63" s="75">
        <f>G63*25/100</f>
        <v>20</v>
      </c>
      <c r="I63" s="68">
        <v>50</v>
      </c>
      <c r="J63" s="75">
        <f>H63*I63</f>
        <v>1000</v>
      </c>
      <c r="K63" s="68" t="s">
        <v>38</v>
      </c>
      <c r="L63" s="47"/>
    </row>
    <row r="64" spans="1:12" ht="15.75" customHeight="1" x14ac:dyDescent="0.25">
      <c r="A64" s="96"/>
      <c r="B64" s="55" t="s">
        <v>27</v>
      </c>
      <c r="C64" s="17">
        <v>1</v>
      </c>
      <c r="D64" s="74"/>
      <c r="E64" s="68"/>
      <c r="F64" s="74"/>
      <c r="G64" s="68"/>
      <c r="H64" s="75"/>
      <c r="I64" s="68"/>
      <c r="J64" s="75"/>
      <c r="K64" s="68"/>
      <c r="L64" s="47"/>
    </row>
    <row r="65" spans="1:12" ht="15.75" x14ac:dyDescent="0.25">
      <c r="A65" s="96"/>
      <c r="B65" s="55" t="s">
        <v>29</v>
      </c>
      <c r="C65" s="17">
        <v>2</v>
      </c>
      <c r="D65" s="74"/>
      <c r="E65" s="68"/>
      <c r="F65" s="74"/>
      <c r="G65" s="68"/>
      <c r="H65" s="75"/>
      <c r="I65" s="68"/>
      <c r="J65" s="75"/>
      <c r="K65" s="68"/>
      <c r="L65" s="47"/>
    </row>
    <row r="66" spans="1:12" ht="15.75" x14ac:dyDescent="0.25">
      <c r="A66" s="96"/>
      <c r="B66" s="55" t="s">
        <v>16</v>
      </c>
      <c r="C66" s="17">
        <v>1</v>
      </c>
      <c r="D66" s="19" t="s">
        <v>31</v>
      </c>
      <c r="E66" s="46"/>
      <c r="F66" s="46"/>
      <c r="G66" s="46"/>
      <c r="H66" s="46"/>
      <c r="I66" s="46"/>
      <c r="J66" s="46"/>
      <c r="K66" s="46"/>
      <c r="L66" s="47"/>
    </row>
    <row r="67" spans="1:12" ht="15.75" x14ac:dyDescent="0.25">
      <c r="A67" s="96"/>
      <c r="B67" s="55" t="s">
        <v>30</v>
      </c>
      <c r="C67" s="17">
        <v>16</v>
      </c>
      <c r="D67" s="19" t="s">
        <v>31</v>
      </c>
      <c r="E67" s="46"/>
      <c r="F67" s="46"/>
      <c r="G67" s="46"/>
      <c r="H67" s="46"/>
      <c r="I67" s="46"/>
      <c r="J67" s="46"/>
      <c r="K67" s="46"/>
      <c r="L67" s="47"/>
    </row>
    <row r="68" spans="1:12" s="5" customFormat="1" ht="15.75" x14ac:dyDescent="0.25">
      <c r="A68" s="96"/>
      <c r="B68" s="56"/>
      <c r="C68" s="32">
        <f>SUM(C55:C67)</f>
        <v>60</v>
      </c>
      <c r="D68" s="34"/>
      <c r="E68" s="50"/>
      <c r="F68" s="50"/>
      <c r="G68" s="50"/>
      <c r="H68" s="50"/>
      <c r="I68" s="50"/>
      <c r="J68" s="50"/>
      <c r="K68" s="50"/>
      <c r="L68" s="51"/>
    </row>
    <row r="69" spans="1:12" ht="48" thickBot="1" x14ac:dyDescent="0.3">
      <c r="A69" s="96"/>
      <c r="B69" s="31" t="s">
        <v>36</v>
      </c>
      <c r="C69" s="57">
        <v>1</v>
      </c>
      <c r="D69" s="34" t="s">
        <v>37</v>
      </c>
      <c r="E69" s="34">
        <v>1</v>
      </c>
      <c r="F69" s="35" t="s">
        <v>36</v>
      </c>
      <c r="G69" s="34">
        <v>60</v>
      </c>
      <c r="H69" s="34">
        <f>G69*25/100</f>
        <v>15</v>
      </c>
      <c r="I69" s="34">
        <v>50</v>
      </c>
      <c r="J69" s="34">
        <f t="shared" ref="J69" si="8">H69*I69</f>
        <v>750</v>
      </c>
      <c r="K69" s="34" t="s">
        <v>41</v>
      </c>
      <c r="L69" s="58">
        <f>J55+J58+J61+J63+J69</f>
        <v>5125</v>
      </c>
    </row>
    <row r="70" spans="1:12" ht="15.75" x14ac:dyDescent="0.25">
      <c r="A70" s="79">
        <v>44362</v>
      </c>
      <c r="B70" s="41" t="s">
        <v>15</v>
      </c>
      <c r="C70" s="14">
        <v>1</v>
      </c>
      <c r="D70" s="42" t="s">
        <v>31</v>
      </c>
      <c r="E70" s="59"/>
      <c r="F70" s="59"/>
      <c r="G70" s="59"/>
      <c r="H70" s="59"/>
      <c r="I70" s="59"/>
      <c r="J70" s="59"/>
      <c r="K70" s="59"/>
      <c r="L70" s="60"/>
    </row>
    <row r="71" spans="1:12" ht="15.75" x14ac:dyDescent="0.25">
      <c r="A71" s="80"/>
      <c r="B71" s="45" t="s">
        <v>16</v>
      </c>
      <c r="C71" s="17">
        <v>2</v>
      </c>
      <c r="D71" s="19" t="s">
        <v>31</v>
      </c>
      <c r="E71" s="61"/>
      <c r="F71" s="61"/>
      <c r="G71" s="61"/>
      <c r="H71" s="61"/>
      <c r="I71" s="61"/>
      <c r="J71" s="61"/>
      <c r="K71" s="61"/>
      <c r="L71" s="62"/>
    </row>
    <row r="72" spans="1:12" ht="31.5" customHeight="1" x14ac:dyDescent="0.25">
      <c r="A72" s="80"/>
      <c r="B72" s="48" t="s">
        <v>23</v>
      </c>
      <c r="C72" s="17">
        <v>6</v>
      </c>
      <c r="D72" s="74" t="s">
        <v>57</v>
      </c>
      <c r="E72" s="74">
        <v>1</v>
      </c>
      <c r="F72" s="74" t="s">
        <v>23</v>
      </c>
      <c r="G72" s="68">
        <v>40</v>
      </c>
      <c r="H72" s="68">
        <f>G72*40/100</f>
        <v>16</v>
      </c>
      <c r="I72" s="68">
        <v>50</v>
      </c>
      <c r="J72" s="68">
        <f>H72*I72</f>
        <v>800</v>
      </c>
      <c r="K72" s="74" t="s">
        <v>52</v>
      </c>
      <c r="L72" s="62"/>
    </row>
    <row r="73" spans="1:12" ht="15.75" x14ac:dyDescent="0.25">
      <c r="A73" s="80"/>
      <c r="B73" s="45" t="s">
        <v>17</v>
      </c>
      <c r="C73" s="17">
        <v>5</v>
      </c>
      <c r="D73" s="74"/>
      <c r="E73" s="74"/>
      <c r="F73" s="74"/>
      <c r="G73" s="68"/>
      <c r="H73" s="68"/>
      <c r="I73" s="68"/>
      <c r="J73" s="68"/>
      <c r="K73" s="74"/>
      <c r="L73" s="62"/>
    </row>
    <row r="74" spans="1:12" ht="15.75" x14ac:dyDescent="0.25">
      <c r="A74" s="80"/>
      <c r="B74" s="48" t="s">
        <v>25</v>
      </c>
      <c r="C74" s="17">
        <v>3</v>
      </c>
      <c r="D74" s="74"/>
      <c r="E74" s="74"/>
      <c r="F74" s="74"/>
      <c r="G74" s="68"/>
      <c r="H74" s="68"/>
      <c r="I74" s="68"/>
      <c r="J74" s="68"/>
      <c r="K74" s="74"/>
      <c r="L74" s="62"/>
    </row>
    <row r="75" spans="1:12" ht="31.5" x14ac:dyDescent="0.25">
      <c r="A75" s="80"/>
      <c r="B75" s="48" t="s">
        <v>19</v>
      </c>
      <c r="C75" s="17">
        <v>12</v>
      </c>
      <c r="D75" s="74" t="s">
        <v>60</v>
      </c>
      <c r="E75" s="74">
        <v>1</v>
      </c>
      <c r="F75" s="74" t="s">
        <v>19</v>
      </c>
      <c r="G75" s="68">
        <v>60</v>
      </c>
      <c r="H75" s="68">
        <f>G75*40/100</f>
        <v>24</v>
      </c>
      <c r="I75" s="68">
        <v>50</v>
      </c>
      <c r="J75" s="68">
        <f t="shared" ref="J75" si="9">H75*I75</f>
        <v>1200</v>
      </c>
      <c r="K75" s="68" t="s">
        <v>48</v>
      </c>
      <c r="L75" s="62"/>
    </row>
    <row r="76" spans="1:12" ht="15.75" x14ac:dyDescent="0.25">
      <c r="A76" s="80"/>
      <c r="B76" s="45" t="s">
        <v>21</v>
      </c>
      <c r="C76" s="17">
        <v>3</v>
      </c>
      <c r="D76" s="74"/>
      <c r="E76" s="74"/>
      <c r="F76" s="74"/>
      <c r="G76" s="68"/>
      <c r="H76" s="68"/>
      <c r="I76" s="68"/>
      <c r="J76" s="68"/>
      <c r="K76" s="68"/>
      <c r="L76" s="62"/>
    </row>
    <row r="77" spans="1:12" ht="15.75" x14ac:dyDescent="0.25">
      <c r="A77" s="80"/>
      <c r="B77" s="45" t="s">
        <v>24</v>
      </c>
      <c r="C77" s="17">
        <v>6</v>
      </c>
      <c r="D77" s="74"/>
      <c r="E77" s="74"/>
      <c r="F77" s="74"/>
      <c r="G77" s="68"/>
      <c r="H77" s="68"/>
      <c r="I77" s="68"/>
      <c r="J77" s="68"/>
      <c r="K77" s="68"/>
      <c r="L77" s="62"/>
    </row>
    <row r="78" spans="1:12" ht="31.5" x14ac:dyDescent="0.25">
      <c r="A78" s="80"/>
      <c r="B78" s="45" t="s">
        <v>20</v>
      </c>
      <c r="C78" s="17">
        <v>5</v>
      </c>
      <c r="D78" s="19" t="s">
        <v>43</v>
      </c>
      <c r="E78" s="19">
        <v>1</v>
      </c>
      <c r="F78" s="20" t="s">
        <v>46</v>
      </c>
      <c r="G78" s="19">
        <v>60</v>
      </c>
      <c r="H78" s="19">
        <f>G78*25/100</f>
        <v>15</v>
      </c>
      <c r="I78" s="19">
        <v>50</v>
      </c>
      <c r="J78" s="19">
        <f t="shared" ref="J78" si="10">H78*I78</f>
        <v>750</v>
      </c>
      <c r="K78" s="19" t="s">
        <v>47</v>
      </c>
      <c r="L78" s="62"/>
    </row>
    <row r="79" spans="1:12" ht="47.25" x14ac:dyDescent="0.25">
      <c r="A79" s="80"/>
      <c r="B79" s="45" t="s">
        <v>22</v>
      </c>
      <c r="C79" s="17">
        <v>7</v>
      </c>
      <c r="D79" s="20" t="s">
        <v>44</v>
      </c>
      <c r="E79" s="19">
        <v>1</v>
      </c>
      <c r="F79" s="20" t="s">
        <v>53</v>
      </c>
      <c r="G79" s="19">
        <v>110</v>
      </c>
      <c r="H79" s="22">
        <f>G79*25/100</f>
        <v>27.5</v>
      </c>
      <c r="I79" s="19">
        <v>50</v>
      </c>
      <c r="J79" s="22">
        <f t="shared" ref="J79" si="11">H79*I79</f>
        <v>1375</v>
      </c>
      <c r="K79" s="19" t="s">
        <v>51</v>
      </c>
      <c r="L79" s="62"/>
    </row>
    <row r="80" spans="1:12" ht="15.75" x14ac:dyDescent="0.25">
      <c r="A80" s="80"/>
      <c r="B80" s="45" t="s">
        <v>26</v>
      </c>
      <c r="C80" s="17">
        <v>3</v>
      </c>
      <c r="D80" s="74" t="s">
        <v>58</v>
      </c>
      <c r="E80" s="68">
        <v>1</v>
      </c>
      <c r="F80" s="74" t="s">
        <v>26</v>
      </c>
      <c r="G80" s="68">
        <v>80</v>
      </c>
      <c r="H80" s="75">
        <f>G80*25/100</f>
        <v>20</v>
      </c>
      <c r="I80" s="68">
        <v>50</v>
      </c>
      <c r="J80" s="75">
        <f>H80*I80</f>
        <v>1000</v>
      </c>
      <c r="K80" s="68" t="s">
        <v>38</v>
      </c>
      <c r="L80" s="62"/>
    </row>
    <row r="81" spans="1:12" ht="15.75" x14ac:dyDescent="0.25">
      <c r="A81" s="80"/>
      <c r="B81" s="45" t="s">
        <v>27</v>
      </c>
      <c r="C81" s="17">
        <v>4</v>
      </c>
      <c r="D81" s="74"/>
      <c r="E81" s="68"/>
      <c r="F81" s="74"/>
      <c r="G81" s="68"/>
      <c r="H81" s="75"/>
      <c r="I81" s="68"/>
      <c r="J81" s="75"/>
      <c r="K81" s="68"/>
      <c r="L81" s="62"/>
    </row>
    <row r="82" spans="1:12" ht="15.75" x14ac:dyDescent="0.25">
      <c r="A82" s="80"/>
      <c r="B82" s="45" t="s">
        <v>29</v>
      </c>
      <c r="C82" s="17">
        <v>4</v>
      </c>
      <c r="D82" s="74"/>
      <c r="E82" s="68"/>
      <c r="F82" s="74"/>
      <c r="G82" s="68"/>
      <c r="H82" s="75"/>
      <c r="I82" s="68"/>
      <c r="J82" s="75"/>
      <c r="K82" s="68"/>
      <c r="L82" s="62"/>
    </row>
    <row r="83" spans="1:12" ht="15.75" x14ac:dyDescent="0.25">
      <c r="A83" s="80"/>
      <c r="B83" s="45" t="s">
        <v>30</v>
      </c>
      <c r="C83" s="17">
        <v>15</v>
      </c>
      <c r="D83" s="19" t="s">
        <v>31</v>
      </c>
      <c r="E83" s="61"/>
      <c r="F83" s="61"/>
      <c r="G83" s="61"/>
      <c r="H83" s="61"/>
      <c r="I83" s="61"/>
      <c r="J83" s="61"/>
      <c r="K83" s="61"/>
      <c r="L83" s="62"/>
    </row>
    <row r="84" spans="1:12" s="5" customFormat="1" ht="15.75" x14ac:dyDescent="0.25">
      <c r="A84" s="80"/>
      <c r="B84" s="63"/>
      <c r="C84" s="32">
        <f>SUM(C70:C83)</f>
        <v>76</v>
      </c>
      <c r="D84" s="34"/>
      <c r="E84" s="64"/>
      <c r="F84" s="64"/>
      <c r="G84" s="64"/>
      <c r="H84" s="64"/>
      <c r="I84" s="64"/>
      <c r="J84" s="64"/>
      <c r="K84" s="64"/>
      <c r="L84" s="65"/>
    </row>
    <row r="85" spans="1:12" ht="48" thickBot="1" x14ac:dyDescent="0.3">
      <c r="A85" s="80"/>
      <c r="B85" s="66" t="s">
        <v>36</v>
      </c>
      <c r="C85" s="57">
        <v>1</v>
      </c>
      <c r="D85" s="34" t="s">
        <v>37</v>
      </c>
      <c r="E85" s="34">
        <v>1</v>
      </c>
      <c r="F85" s="35" t="s">
        <v>36</v>
      </c>
      <c r="G85" s="34">
        <v>60</v>
      </c>
      <c r="H85" s="34">
        <f>G85*25/100</f>
        <v>15</v>
      </c>
      <c r="I85" s="34">
        <v>50</v>
      </c>
      <c r="J85" s="34">
        <f t="shared" ref="J85" si="12">H85*I85</f>
        <v>750</v>
      </c>
      <c r="K85" s="34" t="s">
        <v>41</v>
      </c>
      <c r="L85" s="58">
        <f>J72+J75+J78+J79+J80+J85</f>
        <v>5875</v>
      </c>
    </row>
    <row r="86" spans="1:12" ht="15.75" x14ac:dyDescent="0.25">
      <c r="A86" s="69">
        <v>44365</v>
      </c>
      <c r="B86" s="41" t="s">
        <v>16</v>
      </c>
      <c r="C86" s="14">
        <v>2</v>
      </c>
      <c r="D86" s="42" t="s">
        <v>31</v>
      </c>
      <c r="E86" s="43"/>
      <c r="F86" s="43"/>
      <c r="G86" s="43"/>
      <c r="H86" s="43"/>
      <c r="I86" s="43"/>
      <c r="J86" s="43"/>
      <c r="K86" s="43"/>
      <c r="L86" s="44"/>
    </row>
    <row r="87" spans="1:12" ht="31.5" x14ac:dyDescent="0.25">
      <c r="A87" s="70"/>
      <c r="B87" s="48" t="s">
        <v>19</v>
      </c>
      <c r="C87" s="17">
        <v>8</v>
      </c>
      <c r="D87" s="72" t="s">
        <v>60</v>
      </c>
      <c r="E87" s="68">
        <v>1</v>
      </c>
      <c r="F87" s="74" t="s">
        <v>19</v>
      </c>
      <c r="G87" s="68">
        <v>55</v>
      </c>
      <c r="H87" s="68">
        <f>G87*40/100</f>
        <v>22</v>
      </c>
      <c r="I87" s="68">
        <v>50</v>
      </c>
      <c r="J87" s="68">
        <f t="shared" ref="J87" si="13">H87*I87</f>
        <v>1100</v>
      </c>
      <c r="K87" s="68" t="s">
        <v>48</v>
      </c>
      <c r="L87" s="47"/>
    </row>
    <row r="88" spans="1:12" ht="15.75" x14ac:dyDescent="0.25">
      <c r="A88" s="70"/>
      <c r="B88" s="45" t="s">
        <v>21</v>
      </c>
      <c r="C88" s="17">
        <v>3</v>
      </c>
      <c r="D88" s="73"/>
      <c r="E88" s="68"/>
      <c r="F88" s="74"/>
      <c r="G88" s="68"/>
      <c r="H88" s="68"/>
      <c r="I88" s="68"/>
      <c r="J88" s="68"/>
      <c r="K88" s="68"/>
      <c r="L88" s="47"/>
    </row>
    <row r="89" spans="1:12" ht="47.25" customHeight="1" x14ac:dyDescent="0.25">
      <c r="A89" s="70"/>
      <c r="B89" s="45" t="s">
        <v>22</v>
      </c>
      <c r="C89" s="17">
        <v>6</v>
      </c>
      <c r="D89" s="72" t="s">
        <v>63</v>
      </c>
      <c r="E89" s="68">
        <v>1</v>
      </c>
      <c r="F89" s="74" t="s">
        <v>61</v>
      </c>
      <c r="G89" s="68">
        <v>100</v>
      </c>
      <c r="H89" s="75">
        <f>G89*25/100</f>
        <v>25</v>
      </c>
      <c r="I89" s="68">
        <v>50</v>
      </c>
      <c r="J89" s="75">
        <f t="shared" ref="J89" si="14">H89*I89</f>
        <v>1250</v>
      </c>
      <c r="K89" s="74" t="s">
        <v>62</v>
      </c>
      <c r="L89" s="47"/>
    </row>
    <row r="90" spans="1:12" ht="15.75" x14ac:dyDescent="0.25">
      <c r="A90" s="70"/>
      <c r="B90" s="45" t="s">
        <v>29</v>
      </c>
      <c r="C90" s="17">
        <v>1</v>
      </c>
      <c r="D90" s="78"/>
      <c r="E90" s="68"/>
      <c r="F90" s="74"/>
      <c r="G90" s="68"/>
      <c r="H90" s="75"/>
      <c r="I90" s="68"/>
      <c r="J90" s="75"/>
      <c r="K90" s="74"/>
      <c r="L90" s="47"/>
    </row>
    <row r="91" spans="1:12" ht="15.75" x14ac:dyDescent="0.25">
      <c r="A91" s="70"/>
      <c r="B91" s="45" t="s">
        <v>27</v>
      </c>
      <c r="C91" s="17">
        <v>3</v>
      </c>
      <c r="D91" s="73"/>
      <c r="E91" s="68"/>
      <c r="F91" s="74"/>
      <c r="G91" s="68"/>
      <c r="H91" s="75"/>
      <c r="I91" s="68"/>
      <c r="J91" s="75"/>
      <c r="K91" s="74"/>
      <c r="L91" s="47"/>
    </row>
    <row r="92" spans="1:12" ht="31.5" x14ac:dyDescent="0.25">
      <c r="A92" s="70"/>
      <c r="B92" s="48" t="s">
        <v>23</v>
      </c>
      <c r="C92" s="17">
        <v>3</v>
      </c>
      <c r="D92" s="76" t="s">
        <v>50</v>
      </c>
      <c r="E92" s="68">
        <v>1</v>
      </c>
      <c r="F92" s="74" t="s">
        <v>53</v>
      </c>
      <c r="G92" s="68">
        <v>40</v>
      </c>
      <c r="H92" s="75">
        <f>G92*25/100</f>
        <v>10</v>
      </c>
      <c r="I92" s="68">
        <v>50</v>
      </c>
      <c r="J92" s="75">
        <f t="shared" ref="J92" si="15">H92*I92</f>
        <v>500</v>
      </c>
      <c r="K92" s="68" t="s">
        <v>51</v>
      </c>
      <c r="L92" s="47"/>
    </row>
    <row r="93" spans="1:12" ht="15.75" x14ac:dyDescent="0.25">
      <c r="A93" s="70"/>
      <c r="B93" s="48" t="s">
        <v>25</v>
      </c>
      <c r="C93" s="17">
        <v>1</v>
      </c>
      <c r="D93" s="77"/>
      <c r="E93" s="68"/>
      <c r="F93" s="74"/>
      <c r="G93" s="68"/>
      <c r="H93" s="75"/>
      <c r="I93" s="68"/>
      <c r="J93" s="75"/>
      <c r="K93" s="68"/>
      <c r="L93" s="47"/>
    </row>
    <row r="94" spans="1:12" ht="15.75" x14ac:dyDescent="0.25">
      <c r="A94" s="70"/>
      <c r="B94" s="45" t="s">
        <v>28</v>
      </c>
      <c r="C94" s="17">
        <v>2</v>
      </c>
      <c r="D94" s="19" t="s">
        <v>31</v>
      </c>
      <c r="E94" s="46"/>
      <c r="F94" s="46"/>
      <c r="G94" s="46"/>
      <c r="H94" s="46"/>
      <c r="I94" s="46"/>
      <c r="J94" s="46"/>
      <c r="K94" s="46"/>
      <c r="L94" s="47"/>
    </row>
    <row r="95" spans="1:12" ht="15.75" x14ac:dyDescent="0.25">
      <c r="A95" s="70"/>
      <c r="B95" s="45" t="s">
        <v>30</v>
      </c>
      <c r="C95" s="17">
        <v>15</v>
      </c>
      <c r="D95" s="19" t="s">
        <v>31</v>
      </c>
      <c r="E95" s="46"/>
      <c r="F95" s="46"/>
      <c r="G95" s="46"/>
      <c r="H95" s="46"/>
      <c r="I95" s="46"/>
      <c r="J95" s="46"/>
      <c r="K95" s="46"/>
      <c r="L95" s="47"/>
    </row>
    <row r="96" spans="1:12" s="5" customFormat="1" ht="15.75" x14ac:dyDescent="0.25">
      <c r="A96" s="70"/>
      <c r="B96" s="49"/>
      <c r="C96" s="32">
        <f>SUM(C86:C95)</f>
        <v>44</v>
      </c>
      <c r="D96" s="34"/>
      <c r="E96" s="50"/>
      <c r="F96" s="50"/>
      <c r="G96" s="50"/>
      <c r="H96" s="50"/>
      <c r="I96" s="50"/>
      <c r="J96" s="50"/>
      <c r="K96" s="50"/>
      <c r="L96" s="51"/>
    </row>
    <row r="97" spans="1:12" ht="48" thickBot="1" x14ac:dyDescent="0.3">
      <c r="A97" s="71"/>
      <c r="B97" s="52" t="s">
        <v>36</v>
      </c>
      <c r="C97" s="25">
        <v>1</v>
      </c>
      <c r="D97" s="38" t="s">
        <v>37</v>
      </c>
      <c r="E97" s="38">
        <v>1</v>
      </c>
      <c r="F97" s="39" t="s">
        <v>36</v>
      </c>
      <c r="G97" s="38">
        <v>60</v>
      </c>
      <c r="H97" s="38">
        <f>G97*25/100</f>
        <v>15</v>
      </c>
      <c r="I97" s="38">
        <v>50</v>
      </c>
      <c r="J97" s="38">
        <f t="shared" ref="J97" si="16">H97*I97</f>
        <v>750</v>
      </c>
      <c r="K97" s="38" t="s">
        <v>41</v>
      </c>
      <c r="L97" s="40">
        <f>J87+J89+J92+J97</f>
        <v>3600</v>
      </c>
    </row>
    <row r="98" spans="1:12" x14ac:dyDescent="0.25">
      <c r="L98" s="67">
        <f>L97+L85+L69+L54+L37</f>
        <v>28910</v>
      </c>
    </row>
  </sheetData>
  <mergeCells count="128">
    <mergeCell ref="A55:A69"/>
    <mergeCell ref="E55:E57"/>
    <mergeCell ref="D58:D60"/>
    <mergeCell ref="F58:F60"/>
    <mergeCell ref="G58:G60"/>
    <mergeCell ref="H58:H60"/>
    <mergeCell ref="I58:I60"/>
    <mergeCell ref="J55:J57"/>
    <mergeCell ref="K55:K57"/>
    <mergeCell ref="D55:D57"/>
    <mergeCell ref="I55:I57"/>
    <mergeCell ref="E63:E65"/>
    <mergeCell ref="F63:F65"/>
    <mergeCell ref="G63:G65"/>
    <mergeCell ref="H63:H65"/>
    <mergeCell ref="I63:I65"/>
    <mergeCell ref="J63:J65"/>
    <mergeCell ref="K63:K65"/>
    <mergeCell ref="D63:D65"/>
    <mergeCell ref="E58:E60"/>
    <mergeCell ref="F55:F57"/>
    <mergeCell ref="G55:G57"/>
    <mergeCell ref="H55:H57"/>
    <mergeCell ref="J58:J60"/>
    <mergeCell ref="K58:K60"/>
    <mergeCell ref="H40:H42"/>
    <mergeCell ref="I40:I42"/>
    <mergeCell ref="J49:J51"/>
    <mergeCell ref="K49:K51"/>
    <mergeCell ref="A38:A54"/>
    <mergeCell ref="E45:E46"/>
    <mergeCell ref="F45:F46"/>
    <mergeCell ref="G45:G46"/>
    <mergeCell ref="H45:H46"/>
    <mergeCell ref="I45:I46"/>
    <mergeCell ref="J45:J46"/>
    <mergeCell ref="K45:K46"/>
    <mergeCell ref="K40:K42"/>
    <mergeCell ref="D49:D51"/>
    <mergeCell ref="E49:E51"/>
    <mergeCell ref="F49:F51"/>
    <mergeCell ref="G49:G51"/>
    <mergeCell ref="H49:H51"/>
    <mergeCell ref="D45:D46"/>
    <mergeCell ref="H3:L3"/>
    <mergeCell ref="H2:L2"/>
    <mergeCell ref="D31:D32"/>
    <mergeCell ref="E31:E32"/>
    <mergeCell ref="A17:L17"/>
    <mergeCell ref="E20:E21"/>
    <mergeCell ref="F20:F21"/>
    <mergeCell ref="G20:G21"/>
    <mergeCell ref="H20:H21"/>
    <mergeCell ref="I20:I21"/>
    <mergeCell ref="J20:J21"/>
    <mergeCell ref="K20:K21"/>
    <mergeCell ref="G72:G74"/>
    <mergeCell ref="D72:D74"/>
    <mergeCell ref="A20:A37"/>
    <mergeCell ref="F31:F32"/>
    <mergeCell ref="K31:K32"/>
    <mergeCell ref="G31:G32"/>
    <mergeCell ref="H31:H32"/>
    <mergeCell ref="I31:I32"/>
    <mergeCell ref="J31:J32"/>
    <mergeCell ref="D29:D30"/>
    <mergeCell ref="E29:E30"/>
    <mergeCell ref="F29:F30"/>
    <mergeCell ref="G29:G30"/>
    <mergeCell ref="H29:H30"/>
    <mergeCell ref="I29:I30"/>
    <mergeCell ref="J29:J30"/>
    <mergeCell ref="K29:K30"/>
    <mergeCell ref="D20:D21"/>
    <mergeCell ref="J40:J42"/>
    <mergeCell ref="D40:D42"/>
    <mergeCell ref="E40:E42"/>
    <mergeCell ref="I49:I51"/>
    <mergeCell ref="F40:F42"/>
    <mergeCell ref="G40:G42"/>
    <mergeCell ref="H89:H91"/>
    <mergeCell ref="I80:I82"/>
    <mergeCell ref="J80:J82"/>
    <mergeCell ref="K80:K82"/>
    <mergeCell ref="A70:A85"/>
    <mergeCell ref="H72:H74"/>
    <mergeCell ref="D80:D82"/>
    <mergeCell ref="E80:E82"/>
    <mergeCell ref="F80:F82"/>
    <mergeCell ref="G80:G82"/>
    <mergeCell ref="H80:H82"/>
    <mergeCell ref="D75:D77"/>
    <mergeCell ref="E75:E77"/>
    <mergeCell ref="F75:F77"/>
    <mergeCell ref="G75:G77"/>
    <mergeCell ref="H75:H77"/>
    <mergeCell ref="I72:I74"/>
    <mergeCell ref="J72:J74"/>
    <mergeCell ref="K72:K74"/>
    <mergeCell ref="I75:I77"/>
    <mergeCell ref="J75:J77"/>
    <mergeCell ref="K75:K77"/>
    <mergeCell ref="E72:E74"/>
    <mergeCell ref="F72:F74"/>
    <mergeCell ref="I87:I88"/>
    <mergeCell ref="J87:J88"/>
    <mergeCell ref="K87:K88"/>
    <mergeCell ref="A86:A97"/>
    <mergeCell ref="D87:D88"/>
    <mergeCell ref="E87:E88"/>
    <mergeCell ref="F87:F88"/>
    <mergeCell ref="G87:G88"/>
    <mergeCell ref="H87:H88"/>
    <mergeCell ref="I89:I91"/>
    <mergeCell ref="J89:J91"/>
    <mergeCell ref="K89:K91"/>
    <mergeCell ref="D92:D93"/>
    <mergeCell ref="E92:E93"/>
    <mergeCell ref="F92:F93"/>
    <mergeCell ref="G92:G93"/>
    <mergeCell ref="H92:H93"/>
    <mergeCell ref="I92:I93"/>
    <mergeCell ref="J92:J93"/>
    <mergeCell ref="K92:K93"/>
    <mergeCell ref="D89:D91"/>
    <mergeCell ref="E89:E91"/>
    <mergeCell ref="F89:F91"/>
    <mergeCell ref="G89:G9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2" manualBreakCount="2">
    <brk id="37" max="11" man="1"/>
    <brk id="69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2021-05-19T05:37:02Z</dcterms:modified>
</cp:coreProperties>
</file>