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Лист1!$19:$19</definedName>
    <definedName name="_xlnm.Print_Area" localSheetId="0">Лист1!$A$1:$L$171</definedName>
  </definedNames>
  <calcPr calcId="162913"/>
</workbook>
</file>

<file path=xl/calcChain.xml><?xml version="1.0" encoding="utf-8"?>
<calcChain xmlns="http://schemas.openxmlformats.org/spreadsheetml/2006/main">
  <c r="H164" i="1" l="1"/>
  <c r="J164" i="1" s="1"/>
  <c r="H166" i="1"/>
  <c r="J166" i="1" s="1"/>
  <c r="H120" i="1"/>
  <c r="J120" i="1" s="1"/>
  <c r="H109" i="1"/>
  <c r="J109" i="1" s="1"/>
  <c r="J101" i="1"/>
  <c r="H101" i="1"/>
  <c r="H98" i="1"/>
  <c r="J98" i="1" s="1"/>
  <c r="H97" i="1"/>
  <c r="J97" i="1" s="1"/>
  <c r="H88" i="1"/>
  <c r="H73" i="1"/>
  <c r="J73" i="1" s="1"/>
  <c r="H72" i="1"/>
  <c r="H60" i="1"/>
  <c r="J60" i="1" s="1"/>
  <c r="H53" i="1"/>
  <c r="J53" i="1" s="1"/>
  <c r="H50" i="1"/>
  <c r="H46" i="1"/>
  <c r="J46" i="1" s="1"/>
  <c r="H21" i="1"/>
  <c r="J21" i="1" s="1"/>
  <c r="H20" i="1"/>
  <c r="J20" i="1" s="1"/>
  <c r="C170" i="1" l="1"/>
  <c r="H160" i="1"/>
  <c r="J160" i="1" s="1"/>
  <c r="C158" i="1"/>
  <c r="J151" i="1"/>
  <c r="H149" i="1"/>
  <c r="J149" i="1" s="1"/>
  <c r="C146" i="1"/>
  <c r="H140" i="1"/>
  <c r="J140" i="1" s="1"/>
  <c r="H135" i="1"/>
  <c r="J135" i="1" s="1"/>
  <c r="G57" i="1" l="1"/>
  <c r="H57" i="1" s="1"/>
  <c r="J57" i="1" s="1"/>
  <c r="C132" i="1"/>
  <c r="C114" i="1"/>
  <c r="C99" i="1"/>
  <c r="C80" i="1"/>
  <c r="H117" i="1"/>
  <c r="J117" i="1" s="1"/>
  <c r="H123" i="1"/>
  <c r="J123" i="1" s="1"/>
  <c r="C10" i="1"/>
  <c r="C13" i="1"/>
  <c r="H105" i="1"/>
  <c r="J105" i="1" s="1"/>
  <c r="J88" i="1"/>
  <c r="H85" i="1"/>
  <c r="J85" i="1" s="1"/>
  <c r="H69" i="1"/>
  <c r="J69" i="1" s="1"/>
  <c r="H76" i="1"/>
  <c r="J76" i="1" s="1"/>
  <c r="J72" i="1"/>
  <c r="H67" i="1"/>
  <c r="J67" i="1" s="1"/>
  <c r="J50" i="1"/>
  <c r="H81" i="1"/>
  <c r="J81" i="1" s="1"/>
  <c r="H51" i="1"/>
  <c r="J51" i="1" s="1"/>
  <c r="C11" i="1"/>
  <c r="H54" i="1"/>
  <c r="J54" i="1" s="1"/>
  <c r="H45" i="1"/>
  <c r="J45" i="1" s="1"/>
  <c r="C9" i="1" s="1"/>
  <c r="H40" i="1"/>
  <c r="J40" i="1" s="1"/>
  <c r="C58" i="1"/>
  <c r="C12" i="1" l="1"/>
  <c r="C14" i="1"/>
  <c r="L81" i="1"/>
  <c r="L115" i="1"/>
  <c r="L133" i="1" s="1"/>
  <c r="C7" i="1"/>
  <c r="C6" i="1"/>
  <c r="C8" i="1"/>
  <c r="C5" i="1"/>
  <c r="L147" i="1" l="1"/>
  <c r="C15" i="1"/>
</calcChain>
</file>

<file path=xl/sharedStrings.xml><?xml version="1.0" encoding="utf-8"?>
<sst xmlns="http://schemas.openxmlformats.org/spreadsheetml/2006/main" count="239" uniqueCount="90">
  <si>
    <t>Приложение 1</t>
  </si>
  <si>
    <t>дата</t>
  </si>
  <si>
    <t>оу</t>
  </si>
  <si>
    <t>Количество выпускников</t>
  </si>
  <si>
    <t>маршрут</t>
  </si>
  <si>
    <t>Количество рейсов (1 рейс – это туда и обратно)</t>
  </si>
  <si>
    <t>автобус</t>
  </si>
  <si>
    <t>км</t>
  </si>
  <si>
    <t>ГСМ</t>
  </si>
  <si>
    <t>цена</t>
  </si>
  <si>
    <t>сумма</t>
  </si>
  <si>
    <t>ответственный</t>
  </si>
  <si>
    <t>примечание</t>
  </si>
  <si>
    <t xml:space="preserve">МБОУ «Молотинская СОШ» </t>
  </si>
  <si>
    <t xml:space="preserve">МБОУ «Новосельская СОШ» </t>
  </si>
  <si>
    <t>МБОУ «Мичуринская СОШ»</t>
  </si>
  <si>
    <t>МБОУ «Лицей №1 Брянского района»</t>
  </si>
  <si>
    <t xml:space="preserve">МБОУ «Свенская  СОШ №1» </t>
  </si>
  <si>
    <t xml:space="preserve">МБОУ «Супоневская  СОШ  №2» </t>
  </si>
  <si>
    <t>МБОУ «Новодарковичская  СОШ»</t>
  </si>
  <si>
    <t>МБОУ «Гимназия №1 Брянского района»</t>
  </si>
  <si>
    <t>МБОУ «Супоневская  СОШ №1»</t>
  </si>
  <si>
    <t xml:space="preserve">МБОУ «Глинищевская СОШ» </t>
  </si>
  <si>
    <t xml:space="preserve">МБОУ «Домашовская  СОШ» </t>
  </si>
  <si>
    <t xml:space="preserve">МБОУ «Нетьинская СОШ» </t>
  </si>
  <si>
    <t>МБОУ «Стекляннорадицкая  СОШ»</t>
  </si>
  <si>
    <t xml:space="preserve">МБОУ «Отрадненская  СОШ» </t>
  </si>
  <si>
    <t>МБОУ «Снежская  гимназия»</t>
  </si>
  <si>
    <t>Путевка</t>
  </si>
  <si>
    <t>Путевка - Новые Дарковичи</t>
  </si>
  <si>
    <t xml:space="preserve">МБОУ «Пальцовская  СОШ» </t>
  </si>
  <si>
    <t>Корягина Н.П.</t>
  </si>
  <si>
    <t>Львович А.А.</t>
  </si>
  <si>
    <t>Свень - Путевка</t>
  </si>
  <si>
    <t>Новые Дарковичи - Путевка</t>
  </si>
  <si>
    <t>Супонево - Путевка</t>
  </si>
  <si>
    <t>МБОУ «Свенская  СОШ №1»</t>
  </si>
  <si>
    <t>Лисица С.В.</t>
  </si>
  <si>
    <t>Никитенко Л.В.</t>
  </si>
  <si>
    <t>Мельникова Ю.Ю.</t>
  </si>
  <si>
    <t>Глинищево - Путевка</t>
  </si>
  <si>
    <t>Маталыго Е.В.</t>
  </si>
  <si>
    <t>Якушенко В.И.</t>
  </si>
  <si>
    <t>МБОУ «Глинищевская СОШ»</t>
  </si>
  <si>
    <t>Мичуринский - Путевка</t>
  </si>
  <si>
    <t>Добрунь -Путевка</t>
  </si>
  <si>
    <t>Добрунь - Супонево - Путевка</t>
  </si>
  <si>
    <t>МБОУ «Нетьинская СОШ»</t>
  </si>
  <si>
    <t>Мармазинская А.А.</t>
  </si>
  <si>
    <t>к приказу УО № ____________________  от ______________________</t>
  </si>
  <si>
    <t>Транспортные схемы доставки выпускников в ППЭ для участия в ЕГЭ на территории Брянского района в 2022 году.</t>
  </si>
  <si>
    <t>Нетьинка - Новые Дарковичи</t>
  </si>
  <si>
    <t>Бетово-Молотино-Глинищево-Путевка</t>
  </si>
  <si>
    <t xml:space="preserve">МБОУ «Смольянская СОШ» </t>
  </si>
  <si>
    <t>Кузина О.В.</t>
  </si>
  <si>
    <t>Свень-Путевка</t>
  </si>
  <si>
    <t>МБОУ "Свенская СОШ"</t>
  </si>
  <si>
    <t>Добрунь -Супонево - Путевка</t>
  </si>
  <si>
    <t>МБОУ "Отрадненская СОШ"</t>
  </si>
  <si>
    <t>МБОУ "Малополпинсккая СОШ"</t>
  </si>
  <si>
    <t xml:space="preserve">МБОУ «Нетьинска СОШ» </t>
  </si>
  <si>
    <t>Глинищево - Новые Дарковичи</t>
  </si>
  <si>
    <t>МБОУ "Смольянска яСОШ"</t>
  </si>
  <si>
    <t>МБОУ "Малополпинская СОШ"</t>
  </si>
  <si>
    <t>Глинищево-Новые Дарковичи</t>
  </si>
  <si>
    <t>Дыбко М. В.</t>
  </si>
  <si>
    <t>Дыбко  М.В.</t>
  </si>
  <si>
    <t>МБОУ "Молотинская СОШ"</t>
  </si>
  <si>
    <t>Путевка- Новые Дарковичи</t>
  </si>
  <si>
    <t xml:space="preserve">      Львович А.А.</t>
  </si>
  <si>
    <t xml:space="preserve">Якушенко В.И.                                                                                  </t>
  </si>
  <si>
    <t>Дыбко М.В.</t>
  </si>
  <si>
    <t>Новые Дарковичи -Нетьинка-отрадное  Путевка</t>
  </si>
  <si>
    <t>МБОУ "Новосельская СОШ"</t>
  </si>
  <si>
    <t>МБОУ "Мичуринская СОШ"</t>
  </si>
  <si>
    <t>МБОУ"Свенская СОШ"</t>
  </si>
  <si>
    <t>МБОУ "Супоневская СОШ№1"</t>
  </si>
  <si>
    <t>Новые Дарковичи - Нетьинка -Путевка</t>
  </si>
  <si>
    <t>Бетово-Глинищево-Мичуринский-Путевка</t>
  </si>
  <si>
    <t>МБОУ "Смольянская СОШ"</t>
  </si>
  <si>
    <t xml:space="preserve">МБОУ «Свенская  СОШ№1» </t>
  </si>
  <si>
    <t xml:space="preserve">МБОУ «Супоневская  СОШ  №1» </t>
  </si>
  <si>
    <t>МБОУ «Молотинская СОШ»</t>
  </si>
  <si>
    <t xml:space="preserve">МБОУ «ГлинищевскаяСОШ» </t>
  </si>
  <si>
    <t>Нетинка- Путевка</t>
  </si>
  <si>
    <t>Отрадное- Нетьинка - Дарковичи</t>
  </si>
  <si>
    <t xml:space="preserve">МБОУ «Отрадненская СОШ» </t>
  </si>
  <si>
    <t>Жук О.Н.</t>
  </si>
  <si>
    <t>Добрунь-Путевка</t>
  </si>
  <si>
    <t>Глинищево-Путевка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</si>
</sst>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1" fontId="0" fillId="0" borderId="0" xfId="0" applyNumberFormat="1"/>
    <xf numFmtId="0" fontId="3" fillId="0" borderId="20" xfId="0" applyFont="1" applyFill="1" applyBorder="1" applyAlignment="1">
      <alignment vertical="center"/>
    </xf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 shrinkToFit="1"/>
      <protection locked="0"/>
    </xf>
    <xf numFmtId="0" fontId="3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 shrinkToFit="1"/>
      <protection locked="0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4" fillId="0" borderId="8" xfId="0" applyFont="1" applyFill="1" applyBorder="1" applyAlignment="1" applyProtection="1">
      <alignment horizontal="center" vertical="center" wrapText="1" shrinkToFit="1"/>
      <protection locked="0"/>
    </xf>
    <xf numFmtId="0" fontId="3" fillId="0" borderId="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horizontal="center" vertical="center" wrapText="1" shrinkToFi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top"/>
    </xf>
    <xf numFmtId="0" fontId="3" fillId="0" borderId="7" xfId="0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4" xfId="0" applyFill="1" applyBorder="1"/>
    <xf numFmtId="0" fontId="3" fillId="0" borderId="1" xfId="0" applyFont="1" applyFill="1" applyBorder="1" applyAlignment="1">
      <alignment vertical="top"/>
    </xf>
    <xf numFmtId="0" fontId="0" fillId="0" borderId="1" xfId="0" applyFill="1" applyBorder="1"/>
    <xf numFmtId="0" fontId="0" fillId="0" borderId="5" xfId="0" applyFill="1" applyBorder="1"/>
    <xf numFmtId="0" fontId="3" fillId="0" borderId="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/>
    </xf>
    <xf numFmtId="0" fontId="0" fillId="0" borderId="3" xfId="0" applyFill="1" applyBorder="1"/>
    <xf numFmtId="0" fontId="0" fillId="0" borderId="13" xfId="0" applyFill="1" applyBorder="1"/>
    <xf numFmtId="0" fontId="3" fillId="0" borderId="1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1" fontId="0" fillId="0" borderId="0" xfId="0" applyNumberFormat="1" applyFill="1"/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 shrinkToFit="1"/>
      <protection locked="0"/>
    </xf>
    <xf numFmtId="0" fontId="3" fillId="0" borderId="10" xfId="0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vertical="center" wrapText="1"/>
    </xf>
    <xf numFmtId="0" fontId="0" fillId="0" borderId="2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top"/>
    </xf>
    <xf numFmtId="0" fontId="3" fillId="3" borderId="20" xfId="0" applyFont="1" applyFill="1" applyBorder="1" applyAlignment="1">
      <alignment vertical="top" wrapText="1"/>
    </xf>
    <xf numFmtId="0" fontId="3" fillId="3" borderId="20" xfId="0" applyFont="1" applyFill="1" applyBorder="1" applyAlignment="1">
      <alignment vertical="top"/>
    </xf>
    <xf numFmtId="0" fontId="4" fillId="3" borderId="7" xfId="0" applyFont="1" applyFill="1" applyBorder="1" applyAlignment="1" applyProtection="1">
      <alignment horizontal="center" vertical="center" wrapText="1" shrinkToFit="1"/>
      <protection locked="0"/>
    </xf>
    <xf numFmtId="0" fontId="4" fillId="3" borderId="1" xfId="0" applyFont="1" applyFill="1" applyBorder="1" applyAlignment="1" applyProtection="1">
      <alignment horizontal="center" vertical="center" wrapText="1" shrinkToFit="1"/>
      <protection locked="0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4" fillId="3" borderId="3" xfId="0" applyFont="1" applyFill="1" applyBorder="1" applyAlignment="1" applyProtection="1">
      <alignment horizontal="center" vertical="center" wrapText="1" shrinkToFit="1"/>
      <protection locked="0"/>
    </xf>
    <xf numFmtId="0" fontId="3" fillId="3" borderId="2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2" fillId="0" borderId="27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center" vertical="center" wrapText="1" shrinkToFit="1"/>
      <protection locked="0"/>
    </xf>
    <xf numFmtId="0" fontId="0" fillId="3" borderId="10" xfId="0" applyFill="1" applyBorder="1" applyAlignment="1">
      <alignment horizontal="center" vertical="center" wrapText="1" shrinkToFit="1"/>
    </xf>
    <xf numFmtId="0" fontId="0" fillId="3" borderId="2" xfId="0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" xfId="0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top"/>
    </xf>
    <xf numFmtId="0" fontId="0" fillId="0" borderId="2" xfId="0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" fillId="0" borderId="9" xfId="0" applyFont="1" applyFill="1" applyBorder="1" applyAlignment="1" applyProtection="1">
      <alignment horizontal="center" vertical="center" wrapText="1" shrinkToFi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4" fontId="3" fillId="0" borderId="25" xfId="0" applyNumberFormat="1" applyFont="1" applyFill="1" applyBorder="1" applyAlignment="1">
      <alignment horizontal="center" vertical="center"/>
    </xf>
    <xf numFmtId="14" fontId="3" fillId="0" borderId="26" xfId="0" applyNumberFormat="1" applyFont="1" applyFill="1" applyBorder="1" applyAlignment="1">
      <alignment horizontal="center" vertical="center"/>
    </xf>
    <xf numFmtId="14" fontId="3" fillId="0" borderId="22" xfId="0" applyNumberFormat="1" applyFont="1" applyFill="1" applyBorder="1" applyAlignment="1">
      <alignment horizontal="center" vertical="center"/>
    </xf>
    <xf numFmtId="14" fontId="3" fillId="0" borderId="23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 shrinkToFit="1"/>
      <protection locked="0"/>
    </xf>
    <xf numFmtId="0" fontId="3" fillId="3" borderId="24" xfId="0" applyFont="1" applyFill="1" applyBorder="1" applyAlignment="1">
      <alignment vertical="top" wrapText="1"/>
    </xf>
    <xf numFmtId="0" fontId="0" fillId="3" borderId="31" xfId="0" applyFill="1" applyBorder="1" applyAlignment="1">
      <alignment vertical="top" wrapText="1"/>
    </xf>
    <xf numFmtId="0" fontId="3" fillId="3" borderId="24" xfId="0" applyFont="1" applyFill="1" applyBorder="1" applyAlignment="1">
      <alignment vertical="top"/>
    </xf>
    <xf numFmtId="0" fontId="0" fillId="3" borderId="31" xfId="0" applyFill="1" applyBorder="1" applyAlignment="1">
      <alignment vertical="top"/>
    </xf>
    <xf numFmtId="0" fontId="0" fillId="3" borderId="26" xfId="0" applyFill="1" applyBorder="1" applyAlignment="1">
      <alignment vertical="top"/>
    </xf>
    <xf numFmtId="0" fontId="0" fillId="0" borderId="10" xfId="0" applyBorder="1" applyAlignment="1">
      <alignment horizontal="center" vertical="center" wrapText="1" shrinkToFit="1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0" fillId="0" borderId="31" xfId="0" applyBorder="1" applyAlignment="1">
      <alignment vertical="center"/>
    </xf>
    <xf numFmtId="14" fontId="3" fillId="0" borderId="28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1"/>
  <sheetViews>
    <sheetView tabSelected="1" view="pageBreakPreview" topLeftCell="A16" zoomScaleNormal="100" zoomScaleSheetLayoutView="100" workbookViewId="0">
      <selection activeCell="D137" sqref="D137:D139"/>
    </sheetView>
  </sheetViews>
  <sheetFormatPr defaultRowHeight="15" x14ac:dyDescent="0.25"/>
  <cols>
    <col min="1" max="1" width="13" style="6" customWidth="1"/>
    <col min="2" max="2" width="35.7109375" style="6" customWidth="1"/>
    <col min="3" max="3" width="12" style="6" customWidth="1"/>
    <col min="4" max="4" width="24.28515625" style="6" customWidth="1"/>
    <col min="5" max="5" width="15" style="6" customWidth="1"/>
    <col min="6" max="6" width="19.85546875" style="6" customWidth="1"/>
    <col min="7" max="7" width="14.85546875" style="6" customWidth="1"/>
    <col min="8" max="8" width="13.140625" style="6" customWidth="1"/>
    <col min="9" max="9" width="15.85546875" style="6" customWidth="1"/>
    <col min="10" max="10" width="15.42578125" style="6" customWidth="1"/>
    <col min="11" max="11" width="17.140625" style="6" customWidth="1"/>
    <col min="12" max="12" width="16.28515625" style="6" customWidth="1"/>
  </cols>
  <sheetData>
    <row r="2" spans="2:12" ht="15.75" x14ac:dyDescent="0.25">
      <c r="H2" s="172" t="s">
        <v>0</v>
      </c>
      <c r="I2" s="172"/>
      <c r="J2" s="172"/>
      <c r="K2" s="172"/>
      <c r="L2" s="172"/>
    </row>
    <row r="3" spans="2:12" ht="15.75" x14ac:dyDescent="0.25">
      <c r="H3" s="172" t="s">
        <v>49</v>
      </c>
      <c r="I3" s="172"/>
      <c r="J3" s="172"/>
      <c r="K3" s="172"/>
      <c r="L3" s="172"/>
    </row>
    <row r="4" spans="2:12" x14ac:dyDescent="0.25">
      <c r="H4" s="7"/>
      <c r="I4" s="7"/>
      <c r="J4" s="7"/>
      <c r="K4" s="7"/>
      <c r="L4" s="7"/>
    </row>
    <row r="5" spans="2:12" ht="31.5" x14ac:dyDescent="0.25">
      <c r="B5" s="8" t="s">
        <v>20</v>
      </c>
      <c r="C5" s="9">
        <f>J40+J51+J63+J82+J101</f>
        <v>3600</v>
      </c>
      <c r="H5" s="7"/>
      <c r="I5" s="7"/>
      <c r="J5" s="7"/>
      <c r="K5" s="7"/>
      <c r="L5" s="7"/>
    </row>
    <row r="6" spans="2:12" ht="15.75" x14ac:dyDescent="0.25">
      <c r="B6" s="8" t="s">
        <v>43</v>
      </c>
      <c r="C6" s="10">
        <f>J50+J72+J88+J109+J123</f>
        <v>3950</v>
      </c>
      <c r="H6" s="7"/>
      <c r="I6" s="7"/>
      <c r="J6" s="7"/>
      <c r="K6" s="7"/>
      <c r="L6" s="7"/>
    </row>
    <row r="7" spans="2:12" ht="15.75" x14ac:dyDescent="0.25">
      <c r="B7" s="8" t="s">
        <v>23</v>
      </c>
      <c r="C7" s="10">
        <f>J54+J76+J92+J110</f>
        <v>1875</v>
      </c>
      <c r="H7" s="7"/>
      <c r="I7" s="7"/>
      <c r="J7" s="7"/>
      <c r="K7" s="7"/>
      <c r="L7" s="7"/>
    </row>
    <row r="8" spans="2:12" ht="31.5" x14ac:dyDescent="0.25">
      <c r="B8" s="8" t="s">
        <v>16</v>
      </c>
      <c r="C8" s="9" t="e">
        <f>#REF!+J67+J85+J105+J117</f>
        <v>#REF!</v>
      </c>
      <c r="H8" s="7"/>
      <c r="I8" s="7"/>
      <c r="J8" s="7"/>
      <c r="K8" s="7"/>
      <c r="L8" s="7"/>
    </row>
    <row r="9" spans="2:12" ht="15.75" x14ac:dyDescent="0.25">
      <c r="B9" s="8" t="s">
        <v>15</v>
      </c>
      <c r="C9" s="9">
        <f>J45</f>
        <v>150</v>
      </c>
      <c r="H9" s="7"/>
      <c r="I9" s="7"/>
      <c r="J9" s="7"/>
      <c r="K9" s="7"/>
      <c r="L9" s="7"/>
    </row>
    <row r="10" spans="2:12" ht="15.75" x14ac:dyDescent="0.25">
      <c r="B10" s="8" t="s">
        <v>47</v>
      </c>
      <c r="C10" s="10">
        <f>J120</f>
        <v>1125</v>
      </c>
      <c r="H10" s="7"/>
      <c r="I10" s="7"/>
      <c r="J10" s="7"/>
      <c r="K10" s="7"/>
      <c r="L10" s="7"/>
    </row>
    <row r="11" spans="2:12" ht="15.75" x14ac:dyDescent="0.25">
      <c r="B11" s="8" t="s">
        <v>26</v>
      </c>
      <c r="C11" s="10" t="e">
        <f>#REF!</f>
        <v>#REF!</v>
      </c>
      <c r="H11" s="7"/>
      <c r="I11" s="7"/>
      <c r="J11" s="7"/>
      <c r="K11" s="7"/>
      <c r="L11" s="7"/>
    </row>
    <row r="12" spans="2:12" ht="15.75" x14ac:dyDescent="0.25">
      <c r="B12" s="8" t="s">
        <v>30</v>
      </c>
      <c r="C12" s="9" t="e">
        <f>J59+J81+#REF!+J115+#REF!</f>
        <v>#REF!</v>
      </c>
      <c r="H12" s="7"/>
      <c r="I12" s="7"/>
      <c r="J12" s="7"/>
      <c r="K12" s="7"/>
      <c r="L12" s="7"/>
    </row>
    <row r="13" spans="2:12" ht="15.75" x14ac:dyDescent="0.25">
      <c r="B13" s="8" t="s">
        <v>17</v>
      </c>
      <c r="C13" s="9">
        <f>J47+J108</f>
        <v>840</v>
      </c>
      <c r="H13" s="7"/>
      <c r="I13" s="7"/>
      <c r="J13" s="7"/>
      <c r="K13" s="7"/>
      <c r="L13" s="7"/>
    </row>
    <row r="14" spans="2:12" ht="15.75" x14ac:dyDescent="0.25">
      <c r="B14" s="8" t="s">
        <v>27</v>
      </c>
      <c r="C14" s="10">
        <f>J57+J69</f>
        <v>1937.5</v>
      </c>
      <c r="H14" s="7"/>
      <c r="I14" s="7"/>
      <c r="J14" s="7"/>
      <c r="K14" s="7"/>
      <c r="L14" s="7"/>
    </row>
    <row r="15" spans="2:12" ht="15.75" x14ac:dyDescent="0.25">
      <c r="B15" s="8"/>
      <c r="C15" s="10" t="e">
        <f>SUM(C5:C14)</f>
        <v>#REF!</v>
      </c>
      <c r="H15" s="7"/>
      <c r="I15" s="7"/>
      <c r="J15" s="7"/>
      <c r="K15" s="7"/>
      <c r="L15" s="7"/>
    </row>
    <row r="17" spans="1:12" ht="15.75" x14ac:dyDescent="0.25">
      <c r="A17" s="173" t="s">
        <v>50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</row>
    <row r="18" spans="1:12" s="1" customForma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s="2" customFormat="1" ht="44.25" customHeight="1" x14ac:dyDescent="0.25">
      <c r="A19" s="12" t="s">
        <v>1</v>
      </c>
      <c r="B19" s="12" t="s">
        <v>2</v>
      </c>
      <c r="C19" s="12" t="s">
        <v>3</v>
      </c>
      <c r="D19" s="12" t="s">
        <v>4</v>
      </c>
      <c r="E19" s="12" t="s">
        <v>5</v>
      </c>
      <c r="F19" s="12" t="s">
        <v>6</v>
      </c>
      <c r="G19" s="12" t="s">
        <v>7</v>
      </c>
      <c r="H19" s="12" t="s">
        <v>8</v>
      </c>
      <c r="I19" s="12" t="s">
        <v>9</v>
      </c>
      <c r="J19" s="12" t="s">
        <v>10</v>
      </c>
      <c r="K19" s="12" t="s">
        <v>11</v>
      </c>
      <c r="L19" s="12" t="s">
        <v>12</v>
      </c>
    </row>
    <row r="20" spans="1:12" s="2" customFormat="1" ht="44.25" customHeight="1" x14ac:dyDescent="0.25">
      <c r="A20" s="110">
        <v>44707</v>
      </c>
      <c r="B20" s="83" t="s">
        <v>16</v>
      </c>
      <c r="C20" s="99">
        <v>12</v>
      </c>
      <c r="D20" s="99" t="s">
        <v>88</v>
      </c>
      <c r="E20" s="100">
        <v>1</v>
      </c>
      <c r="F20" s="83" t="s">
        <v>16</v>
      </c>
      <c r="G20" s="99">
        <v>45</v>
      </c>
      <c r="H20" s="104">
        <f>G20*40/100</f>
        <v>18</v>
      </c>
      <c r="I20" s="99">
        <v>50</v>
      </c>
      <c r="J20" s="99">
        <f>I20*H20</f>
        <v>900</v>
      </c>
      <c r="K20" s="99" t="s">
        <v>38</v>
      </c>
      <c r="L20" s="100"/>
    </row>
    <row r="21" spans="1:12" s="2" customFormat="1" ht="35.25" customHeight="1" thickBot="1" x14ac:dyDescent="0.3">
      <c r="A21" s="111"/>
      <c r="B21" s="113" t="s">
        <v>20</v>
      </c>
      <c r="C21" s="107">
        <v>8</v>
      </c>
      <c r="D21" s="107" t="s">
        <v>89</v>
      </c>
      <c r="E21" s="116">
        <v>1</v>
      </c>
      <c r="F21" s="113" t="s">
        <v>20</v>
      </c>
      <c r="G21" s="107">
        <v>35</v>
      </c>
      <c r="H21" s="107">
        <f>G21*40/100</f>
        <v>14</v>
      </c>
      <c r="I21" s="107">
        <v>50</v>
      </c>
      <c r="J21" s="107">
        <f>I21*H21</f>
        <v>700</v>
      </c>
      <c r="K21" s="107" t="s">
        <v>42</v>
      </c>
      <c r="L21" s="100"/>
    </row>
    <row r="22" spans="1:12" s="2" customFormat="1" ht="44.25" hidden="1" customHeight="1" thickBot="1" x14ac:dyDescent="0.3">
      <c r="A22" s="111"/>
      <c r="B22" s="114"/>
      <c r="C22" s="108"/>
      <c r="D22" s="108"/>
      <c r="E22" s="111"/>
      <c r="F22" s="114"/>
      <c r="G22" s="108"/>
      <c r="H22" s="108"/>
      <c r="I22" s="108"/>
      <c r="J22" s="108"/>
      <c r="K22" s="108"/>
      <c r="L22" s="100"/>
    </row>
    <row r="23" spans="1:12" s="2" customFormat="1" ht="44.25" hidden="1" customHeight="1" thickBot="1" x14ac:dyDescent="0.3">
      <c r="A23" s="111"/>
      <c r="B23" s="114"/>
      <c r="C23" s="108"/>
      <c r="D23" s="108"/>
      <c r="E23" s="111"/>
      <c r="F23" s="114"/>
      <c r="G23" s="108"/>
      <c r="H23" s="108"/>
      <c r="I23" s="108"/>
      <c r="J23" s="108"/>
      <c r="K23" s="108"/>
      <c r="L23" s="100"/>
    </row>
    <row r="24" spans="1:12" s="2" customFormat="1" ht="39.75" hidden="1" customHeight="1" thickBot="1" x14ac:dyDescent="0.3">
      <c r="A24" s="111"/>
      <c r="B24" s="114"/>
      <c r="C24" s="108"/>
      <c r="D24" s="108"/>
      <c r="E24" s="111"/>
      <c r="F24" s="114"/>
      <c r="G24" s="108"/>
      <c r="H24" s="108"/>
      <c r="I24" s="108"/>
      <c r="J24" s="108"/>
      <c r="K24" s="108"/>
      <c r="L24" s="100"/>
    </row>
    <row r="25" spans="1:12" s="2" customFormat="1" ht="44.25" hidden="1" customHeight="1" thickBot="1" x14ac:dyDescent="0.3">
      <c r="A25" s="111"/>
      <c r="B25" s="114"/>
      <c r="C25" s="108"/>
      <c r="D25" s="108"/>
      <c r="E25" s="111"/>
      <c r="F25" s="114"/>
      <c r="G25" s="108"/>
      <c r="H25" s="108"/>
      <c r="I25" s="108"/>
      <c r="J25" s="108"/>
      <c r="K25" s="108"/>
      <c r="L25" s="100"/>
    </row>
    <row r="26" spans="1:12" s="2" customFormat="1" ht="44.25" hidden="1" customHeight="1" thickBot="1" x14ac:dyDescent="0.3">
      <c r="A26" s="111"/>
      <c r="B26" s="114"/>
      <c r="C26" s="108"/>
      <c r="D26" s="108"/>
      <c r="E26" s="111"/>
      <c r="F26" s="114"/>
      <c r="G26" s="108"/>
      <c r="H26" s="108"/>
      <c r="I26" s="108"/>
      <c r="J26" s="108"/>
      <c r="K26" s="108"/>
      <c r="L26" s="100"/>
    </row>
    <row r="27" spans="1:12" s="2" customFormat="1" ht="44.25" hidden="1" customHeight="1" thickBot="1" x14ac:dyDescent="0.3">
      <c r="A27" s="111"/>
      <c r="B27" s="114"/>
      <c r="C27" s="108"/>
      <c r="D27" s="108"/>
      <c r="E27" s="111"/>
      <c r="F27" s="114"/>
      <c r="G27" s="108"/>
      <c r="H27" s="108"/>
      <c r="I27" s="108"/>
      <c r="J27" s="108"/>
      <c r="K27" s="108"/>
      <c r="L27" s="100"/>
    </row>
    <row r="28" spans="1:12" s="2" customFormat="1" ht="44.25" hidden="1" customHeight="1" thickBot="1" x14ac:dyDescent="0.3">
      <c r="A28" s="111"/>
      <c r="B28" s="114"/>
      <c r="C28" s="108"/>
      <c r="D28" s="108"/>
      <c r="E28" s="111"/>
      <c r="F28" s="114"/>
      <c r="G28" s="108"/>
      <c r="H28" s="108"/>
      <c r="I28" s="108"/>
      <c r="J28" s="108"/>
      <c r="K28" s="108"/>
      <c r="L28" s="100"/>
    </row>
    <row r="29" spans="1:12" s="2" customFormat="1" ht="44.25" hidden="1" customHeight="1" thickBot="1" x14ac:dyDescent="0.3">
      <c r="A29" s="111"/>
      <c r="B29" s="114"/>
      <c r="C29" s="108"/>
      <c r="D29" s="108"/>
      <c r="E29" s="111"/>
      <c r="F29" s="114"/>
      <c r="G29" s="108"/>
      <c r="H29" s="108"/>
      <c r="I29" s="108"/>
      <c r="J29" s="108"/>
      <c r="K29" s="108"/>
      <c r="L29" s="100"/>
    </row>
    <row r="30" spans="1:12" s="2" customFormat="1" ht="15.75" hidden="1" customHeight="1" thickBot="1" x14ac:dyDescent="0.3">
      <c r="A30" s="111"/>
      <c r="B30" s="114"/>
      <c r="C30" s="108"/>
      <c r="D30" s="108"/>
      <c r="E30" s="111"/>
      <c r="F30" s="114"/>
      <c r="G30" s="108"/>
      <c r="H30" s="108"/>
      <c r="I30" s="108"/>
      <c r="J30" s="108"/>
      <c r="K30" s="108"/>
      <c r="L30" s="100"/>
    </row>
    <row r="31" spans="1:12" s="2" customFormat="1" ht="44.25" hidden="1" customHeight="1" thickBot="1" x14ac:dyDescent="0.3">
      <c r="A31" s="111"/>
      <c r="B31" s="114"/>
      <c r="C31" s="108"/>
      <c r="D31" s="108"/>
      <c r="E31" s="111"/>
      <c r="F31" s="114"/>
      <c r="G31" s="108"/>
      <c r="H31" s="108"/>
      <c r="I31" s="108"/>
      <c r="J31" s="108"/>
      <c r="K31" s="108"/>
      <c r="L31" s="100"/>
    </row>
    <row r="32" spans="1:12" s="2" customFormat="1" ht="44.25" hidden="1" customHeight="1" thickBot="1" x14ac:dyDescent="0.3">
      <c r="A32" s="111"/>
      <c r="B32" s="114"/>
      <c r="C32" s="108"/>
      <c r="D32" s="108"/>
      <c r="E32" s="111"/>
      <c r="F32" s="114"/>
      <c r="G32" s="108"/>
      <c r="H32" s="108"/>
      <c r="I32" s="108"/>
      <c r="J32" s="108"/>
      <c r="K32" s="108"/>
      <c r="L32" s="100"/>
    </row>
    <row r="33" spans="1:12" s="2" customFormat="1" ht="44.25" hidden="1" customHeight="1" thickBot="1" x14ac:dyDescent="0.3">
      <c r="A33" s="111"/>
      <c r="B33" s="114"/>
      <c r="C33" s="108"/>
      <c r="D33" s="108"/>
      <c r="E33" s="111"/>
      <c r="F33" s="114"/>
      <c r="G33" s="108"/>
      <c r="H33" s="108"/>
      <c r="I33" s="108"/>
      <c r="J33" s="108"/>
      <c r="K33" s="108"/>
      <c r="L33" s="100"/>
    </row>
    <row r="34" spans="1:12" s="2" customFormat="1" ht="44.25" hidden="1" customHeight="1" thickBot="1" x14ac:dyDescent="0.3">
      <c r="A34" s="111"/>
      <c r="B34" s="114"/>
      <c r="C34" s="108"/>
      <c r="D34" s="108"/>
      <c r="E34" s="111"/>
      <c r="F34" s="114"/>
      <c r="G34" s="108"/>
      <c r="H34" s="108"/>
      <c r="I34" s="108"/>
      <c r="J34" s="108"/>
      <c r="K34" s="108"/>
      <c r="L34" s="100"/>
    </row>
    <row r="35" spans="1:12" s="2" customFormat="1" ht="7.5" hidden="1" customHeight="1" thickBot="1" x14ac:dyDescent="0.3">
      <c r="A35" s="111"/>
      <c r="B35" s="114"/>
      <c r="C35" s="108"/>
      <c r="D35" s="108"/>
      <c r="E35" s="111"/>
      <c r="F35" s="114"/>
      <c r="G35" s="108"/>
      <c r="H35" s="108"/>
      <c r="I35" s="108"/>
      <c r="J35" s="108"/>
      <c r="K35" s="108"/>
      <c r="L35" s="100"/>
    </row>
    <row r="36" spans="1:12" s="2" customFormat="1" ht="44.25" hidden="1" customHeight="1" thickBot="1" x14ac:dyDescent="0.3">
      <c r="A36" s="111"/>
      <c r="B36" s="114"/>
      <c r="C36" s="108"/>
      <c r="D36" s="108"/>
      <c r="E36" s="111"/>
      <c r="F36" s="114"/>
      <c r="G36" s="108"/>
      <c r="H36" s="108"/>
      <c r="I36" s="108"/>
      <c r="J36" s="108"/>
      <c r="K36" s="108"/>
      <c r="L36" s="100"/>
    </row>
    <row r="37" spans="1:12" s="2" customFormat="1" ht="44.25" hidden="1" customHeight="1" thickBot="1" x14ac:dyDescent="0.3">
      <c r="A37" s="111"/>
      <c r="B37" s="114"/>
      <c r="C37" s="108"/>
      <c r="D37" s="108"/>
      <c r="E37" s="111"/>
      <c r="F37" s="114"/>
      <c r="G37" s="108"/>
      <c r="H37" s="108"/>
      <c r="I37" s="108"/>
      <c r="J37" s="108"/>
      <c r="K37" s="108"/>
      <c r="L37" s="100"/>
    </row>
    <row r="38" spans="1:12" s="2" customFormat="1" ht="44.25" hidden="1" customHeight="1" thickBot="1" x14ac:dyDescent="0.3">
      <c r="A38" s="111"/>
      <c r="B38" s="114"/>
      <c r="C38" s="108"/>
      <c r="D38" s="108"/>
      <c r="E38" s="111"/>
      <c r="F38" s="114"/>
      <c r="G38" s="108"/>
      <c r="H38" s="108"/>
      <c r="I38" s="108"/>
      <c r="J38" s="108"/>
      <c r="K38" s="108"/>
      <c r="L38" s="100"/>
    </row>
    <row r="39" spans="1:12" s="2" customFormat="1" ht="44.25" hidden="1" customHeight="1" thickBot="1" x14ac:dyDescent="0.3">
      <c r="A39" s="112"/>
      <c r="B39" s="115"/>
      <c r="C39" s="109"/>
      <c r="D39" s="109"/>
      <c r="E39" s="117"/>
      <c r="F39" s="115"/>
      <c r="G39" s="109"/>
      <c r="H39" s="109"/>
      <c r="I39" s="109"/>
      <c r="J39" s="109"/>
      <c r="K39" s="109"/>
      <c r="L39" s="100"/>
    </row>
    <row r="40" spans="1:12" ht="15.75" customHeight="1" x14ac:dyDescent="0.25">
      <c r="A40" s="178">
        <v>44711</v>
      </c>
      <c r="B40" s="174" t="s">
        <v>22</v>
      </c>
      <c r="C40" s="147">
        <v>5</v>
      </c>
      <c r="D40" s="148" t="s">
        <v>52</v>
      </c>
      <c r="E40" s="149">
        <v>1</v>
      </c>
      <c r="F40" s="153" t="s">
        <v>53</v>
      </c>
      <c r="G40" s="156">
        <v>40</v>
      </c>
      <c r="H40" s="156">
        <f>G40*40/100</f>
        <v>16</v>
      </c>
      <c r="I40" s="156">
        <v>50</v>
      </c>
      <c r="J40" s="156">
        <f>H40*I40</f>
        <v>800</v>
      </c>
      <c r="K40" s="156" t="s">
        <v>54</v>
      </c>
      <c r="L40" s="14"/>
    </row>
    <row r="41" spans="1:12" ht="15.75" x14ac:dyDescent="0.25">
      <c r="A41" s="179"/>
      <c r="B41" s="175"/>
      <c r="C41" s="144"/>
      <c r="D41" s="126"/>
      <c r="E41" s="150"/>
      <c r="F41" s="154"/>
      <c r="G41" s="142"/>
      <c r="H41" s="142"/>
      <c r="I41" s="142"/>
      <c r="J41" s="142"/>
      <c r="K41" s="142"/>
      <c r="L41" s="16"/>
    </row>
    <row r="42" spans="1:12" ht="15.75" x14ac:dyDescent="0.25">
      <c r="A42" s="179"/>
      <c r="B42" s="79" t="s">
        <v>79</v>
      </c>
      <c r="C42" s="80">
        <v>5</v>
      </c>
      <c r="D42" s="108"/>
      <c r="E42" s="151"/>
      <c r="F42" s="154"/>
      <c r="G42" s="135"/>
      <c r="H42" s="135"/>
      <c r="I42" s="135"/>
      <c r="J42" s="135"/>
      <c r="K42" s="135"/>
      <c r="L42" s="16"/>
    </row>
    <row r="43" spans="1:12" ht="15.75" x14ac:dyDescent="0.25">
      <c r="A43" s="179"/>
      <c r="B43" s="4" t="s">
        <v>13</v>
      </c>
      <c r="C43" s="15">
        <v>4</v>
      </c>
      <c r="D43" s="127"/>
      <c r="E43" s="152"/>
      <c r="F43" s="155"/>
      <c r="G43" s="129"/>
      <c r="H43" s="129"/>
      <c r="I43" s="129"/>
      <c r="J43" s="129"/>
      <c r="K43" s="129"/>
      <c r="L43" s="19"/>
    </row>
    <row r="44" spans="1:12" ht="15.75" x14ac:dyDescent="0.25">
      <c r="A44" s="179"/>
      <c r="B44" s="4" t="s">
        <v>14</v>
      </c>
      <c r="C44" s="15">
        <v>2</v>
      </c>
      <c r="D44" s="17"/>
      <c r="E44" s="17"/>
      <c r="F44" s="18"/>
      <c r="G44" s="17"/>
      <c r="H44" s="17"/>
      <c r="I44" s="17"/>
      <c r="J44" s="17"/>
      <c r="K44" s="17"/>
      <c r="L44" s="19"/>
    </row>
    <row r="45" spans="1:12" ht="47.25" x14ac:dyDescent="0.25">
      <c r="A45" s="179"/>
      <c r="B45" s="4" t="s">
        <v>15</v>
      </c>
      <c r="C45" s="15">
        <v>6</v>
      </c>
      <c r="D45" s="17" t="s">
        <v>44</v>
      </c>
      <c r="E45" s="17">
        <v>1</v>
      </c>
      <c r="F45" s="18" t="s">
        <v>15</v>
      </c>
      <c r="G45" s="17">
        <v>12</v>
      </c>
      <c r="H45" s="17">
        <f>G45*25/100</f>
        <v>3</v>
      </c>
      <c r="I45" s="17">
        <v>50</v>
      </c>
      <c r="J45" s="17">
        <f>H45*I45</f>
        <v>150</v>
      </c>
      <c r="K45" s="18" t="s">
        <v>39</v>
      </c>
      <c r="L45" s="19"/>
    </row>
    <row r="46" spans="1:12" ht="32.25" thickBot="1" x14ac:dyDescent="0.3">
      <c r="A46" s="179"/>
      <c r="B46" s="4" t="s">
        <v>17</v>
      </c>
      <c r="C46" s="15">
        <v>11</v>
      </c>
      <c r="D46" s="17" t="s">
        <v>55</v>
      </c>
      <c r="E46" s="17"/>
      <c r="F46" s="18" t="s">
        <v>56</v>
      </c>
      <c r="G46" s="17">
        <v>56</v>
      </c>
      <c r="H46" s="97">
        <f>G46*30/100</f>
        <v>16.8</v>
      </c>
      <c r="I46" s="17">
        <v>50</v>
      </c>
      <c r="J46" s="17">
        <f>I46*H46</f>
        <v>840</v>
      </c>
      <c r="K46" s="17" t="s">
        <v>37</v>
      </c>
      <c r="L46" s="19"/>
    </row>
    <row r="47" spans="1:12" ht="15.75" x14ac:dyDescent="0.25">
      <c r="A47" s="179"/>
      <c r="B47" s="176" t="s">
        <v>58</v>
      </c>
      <c r="C47" s="165">
        <v>3</v>
      </c>
      <c r="D47" s="156"/>
      <c r="E47" s="128"/>
      <c r="F47" s="131"/>
      <c r="G47" s="128"/>
      <c r="H47" s="128"/>
      <c r="I47" s="128"/>
      <c r="J47" s="128"/>
      <c r="K47" s="128"/>
      <c r="L47" s="19"/>
    </row>
    <row r="48" spans="1:12" ht="15.75" x14ac:dyDescent="0.25">
      <c r="A48" s="179"/>
      <c r="B48" s="177"/>
      <c r="C48" s="144"/>
      <c r="D48" s="137"/>
      <c r="E48" s="129"/>
      <c r="F48" s="127"/>
      <c r="G48" s="129"/>
      <c r="H48" s="129"/>
      <c r="I48" s="129"/>
      <c r="J48" s="129"/>
      <c r="K48" s="129"/>
      <c r="L48" s="19"/>
    </row>
    <row r="49" spans="1:14" ht="15.75" x14ac:dyDescent="0.25">
      <c r="A49" s="179"/>
      <c r="B49" s="78" t="s">
        <v>59</v>
      </c>
      <c r="C49" s="80">
        <v>2</v>
      </c>
      <c r="D49" s="68"/>
      <c r="E49" s="81"/>
      <c r="F49" s="82"/>
      <c r="G49" s="81"/>
      <c r="H49" s="81"/>
      <c r="I49" s="81"/>
      <c r="J49" s="81"/>
      <c r="K49" s="81"/>
      <c r="L49" s="19"/>
    </row>
    <row r="50" spans="1:14" ht="32.25" thickBot="1" x14ac:dyDescent="0.3">
      <c r="A50" s="179"/>
      <c r="B50" s="4" t="s">
        <v>19</v>
      </c>
      <c r="C50" s="15">
        <v>13</v>
      </c>
      <c r="D50" s="18" t="s">
        <v>34</v>
      </c>
      <c r="E50" s="17">
        <v>1</v>
      </c>
      <c r="F50" s="4" t="s">
        <v>19</v>
      </c>
      <c r="G50" s="17">
        <v>50</v>
      </c>
      <c r="H50" s="20">
        <f>G50*30/100</f>
        <v>15</v>
      </c>
      <c r="I50" s="17">
        <v>50</v>
      </c>
      <c r="J50" s="20">
        <f t="shared" ref="J50" si="0">H50*I50</f>
        <v>750</v>
      </c>
      <c r="K50" s="17" t="s">
        <v>66</v>
      </c>
      <c r="L50" s="19"/>
    </row>
    <row r="51" spans="1:14" ht="15.75" customHeight="1" x14ac:dyDescent="0.25">
      <c r="A51" s="179"/>
      <c r="B51" s="4" t="s">
        <v>18</v>
      </c>
      <c r="C51" s="15">
        <v>6</v>
      </c>
      <c r="D51" s="131" t="s">
        <v>57</v>
      </c>
      <c r="E51" s="128">
        <v>1</v>
      </c>
      <c r="F51" s="148" t="s">
        <v>16</v>
      </c>
      <c r="G51" s="128">
        <v>80</v>
      </c>
      <c r="H51" s="128">
        <f>G51*40/100</f>
        <v>32</v>
      </c>
      <c r="I51" s="128">
        <v>50</v>
      </c>
      <c r="J51" s="118">
        <f>H51*I51</f>
        <v>1600</v>
      </c>
      <c r="K51" s="128" t="s">
        <v>38</v>
      </c>
      <c r="L51" s="21"/>
    </row>
    <row r="52" spans="1:14" ht="30" customHeight="1" thickBot="1" x14ac:dyDescent="0.3">
      <c r="A52" s="179"/>
      <c r="B52" s="22" t="s">
        <v>21</v>
      </c>
      <c r="C52" s="23">
        <v>14</v>
      </c>
      <c r="D52" s="182"/>
      <c r="E52" s="157"/>
      <c r="F52" s="182"/>
      <c r="G52" s="157"/>
      <c r="H52" s="157"/>
      <c r="I52" s="157"/>
      <c r="J52" s="158"/>
      <c r="K52" s="157"/>
      <c r="L52" s="24"/>
    </row>
    <row r="53" spans="1:14" ht="30" customHeight="1" thickBot="1" x14ac:dyDescent="0.3">
      <c r="A53" s="179"/>
      <c r="B53" s="76" t="s">
        <v>20</v>
      </c>
      <c r="C53" s="72">
        <v>22</v>
      </c>
      <c r="D53" s="69" t="s">
        <v>61</v>
      </c>
      <c r="E53" s="73"/>
      <c r="F53" s="69" t="s">
        <v>20</v>
      </c>
      <c r="G53" s="73">
        <v>56</v>
      </c>
      <c r="H53" s="105">
        <f>G53*40/100</f>
        <v>22.4</v>
      </c>
      <c r="I53" s="73">
        <v>50</v>
      </c>
      <c r="J53" s="73">
        <f>I53*H53</f>
        <v>1120</v>
      </c>
      <c r="K53" s="73" t="s">
        <v>42</v>
      </c>
      <c r="L53" s="77"/>
    </row>
    <row r="54" spans="1:14" ht="30" customHeight="1" x14ac:dyDescent="0.25">
      <c r="A54" s="179"/>
      <c r="B54" s="145" t="s">
        <v>24</v>
      </c>
      <c r="C54" s="147">
        <v>8</v>
      </c>
      <c r="D54" s="148" t="s">
        <v>51</v>
      </c>
      <c r="E54" s="156">
        <v>1</v>
      </c>
      <c r="F54" s="148" t="s">
        <v>60</v>
      </c>
      <c r="G54" s="156">
        <v>70</v>
      </c>
      <c r="H54" s="181">
        <f>G54*25/100</f>
        <v>17.5</v>
      </c>
      <c r="I54" s="156">
        <v>50</v>
      </c>
      <c r="J54" s="181">
        <f>H54*I54</f>
        <v>875</v>
      </c>
      <c r="K54" s="156" t="s">
        <v>31</v>
      </c>
      <c r="L54" s="14"/>
    </row>
    <row r="55" spans="1:14" ht="15.75" x14ac:dyDescent="0.25">
      <c r="A55" s="179"/>
      <c r="B55" s="146"/>
      <c r="C55" s="144"/>
      <c r="D55" s="133"/>
      <c r="E55" s="137"/>
      <c r="F55" s="133"/>
      <c r="G55" s="137"/>
      <c r="H55" s="141"/>
      <c r="I55" s="137"/>
      <c r="J55" s="141"/>
      <c r="K55" s="137"/>
      <c r="L55" s="19"/>
    </row>
    <row r="56" spans="1:14" ht="15.75" x14ac:dyDescent="0.25">
      <c r="A56" s="179"/>
      <c r="B56" s="25" t="s">
        <v>25</v>
      </c>
      <c r="C56" s="15">
        <v>2</v>
      </c>
      <c r="D56" s="26"/>
      <c r="E56" s="17"/>
      <c r="F56" s="17"/>
      <c r="G56" s="17"/>
      <c r="H56" s="17"/>
      <c r="I56" s="17"/>
      <c r="J56" s="17"/>
      <c r="K56" s="17"/>
      <c r="L56" s="19"/>
    </row>
    <row r="57" spans="1:14" ht="31.5" x14ac:dyDescent="0.25">
      <c r="A57" s="179"/>
      <c r="B57" s="25" t="s">
        <v>27</v>
      </c>
      <c r="C57" s="15">
        <v>43</v>
      </c>
      <c r="D57" s="27" t="s">
        <v>29</v>
      </c>
      <c r="E57" s="17">
        <v>2</v>
      </c>
      <c r="F57" s="18" t="s">
        <v>27</v>
      </c>
      <c r="G57" s="17">
        <f>55*2</f>
        <v>110</v>
      </c>
      <c r="H57" s="20">
        <f>G57*25/100</f>
        <v>27.5</v>
      </c>
      <c r="I57" s="17">
        <v>50</v>
      </c>
      <c r="J57" s="20">
        <f t="shared" ref="J57" si="1">H57*I57</f>
        <v>1375</v>
      </c>
      <c r="K57" s="17" t="s">
        <v>32</v>
      </c>
      <c r="L57" s="19"/>
    </row>
    <row r="58" spans="1:14" s="5" customFormat="1" ht="15.75" x14ac:dyDescent="0.25">
      <c r="A58" s="180"/>
      <c r="B58" s="28"/>
      <c r="C58" s="29">
        <f>SUM(C40:C57)</f>
        <v>146</v>
      </c>
      <c r="D58" s="30"/>
      <c r="E58" s="31"/>
      <c r="F58" s="32"/>
      <c r="G58" s="31"/>
      <c r="H58" s="33"/>
      <c r="I58" s="31"/>
      <c r="J58" s="33"/>
      <c r="K58" s="31"/>
      <c r="L58" s="21"/>
    </row>
    <row r="59" spans="1:14" ht="16.5" thickBot="1" x14ac:dyDescent="0.3">
      <c r="A59" s="180"/>
      <c r="B59" s="34" t="s">
        <v>30</v>
      </c>
      <c r="C59" s="23">
        <v>1</v>
      </c>
      <c r="D59" s="35"/>
      <c r="E59" s="35"/>
      <c r="F59" s="36"/>
      <c r="G59" s="35"/>
      <c r="H59" s="35"/>
      <c r="I59" s="35"/>
      <c r="J59" s="35"/>
      <c r="K59" s="35"/>
      <c r="L59" s="37"/>
      <c r="N59" s="3"/>
    </row>
    <row r="60" spans="1:14" ht="32.25" thickBot="1" x14ac:dyDescent="0.3">
      <c r="A60" s="75">
        <v>44712</v>
      </c>
      <c r="B60" s="45" t="s">
        <v>16</v>
      </c>
      <c r="C60" s="72">
        <v>48</v>
      </c>
      <c r="D60" s="62" t="s">
        <v>45</v>
      </c>
      <c r="E60" s="73"/>
      <c r="F60" s="65" t="s">
        <v>16</v>
      </c>
      <c r="G60" s="73">
        <v>45</v>
      </c>
      <c r="H60" s="104">
        <f>G60*40/100</f>
        <v>18</v>
      </c>
      <c r="I60" s="101">
        <v>50</v>
      </c>
      <c r="J60" s="101">
        <f>I60*H60</f>
        <v>900</v>
      </c>
      <c r="K60" s="62" t="s">
        <v>38</v>
      </c>
      <c r="L60" s="74"/>
      <c r="N60" s="3"/>
    </row>
    <row r="61" spans="1:14" ht="15.75" x14ac:dyDescent="0.25">
      <c r="A61" s="136">
        <v>44714</v>
      </c>
      <c r="B61" s="84" t="s">
        <v>13</v>
      </c>
      <c r="C61" s="13">
        <v>1</v>
      </c>
      <c r="D61" s="39"/>
      <c r="E61" s="40"/>
      <c r="F61" s="40"/>
      <c r="G61" s="40"/>
      <c r="H61" s="40"/>
      <c r="I61" s="40"/>
      <c r="J61" s="40"/>
      <c r="K61" s="40"/>
      <c r="L61" s="41"/>
    </row>
    <row r="62" spans="1:14" ht="15.75" x14ac:dyDescent="0.25">
      <c r="A62" s="132"/>
      <c r="B62" s="85" t="s">
        <v>14</v>
      </c>
      <c r="C62" s="15">
        <v>1</v>
      </c>
      <c r="D62" s="17"/>
      <c r="E62" s="43"/>
      <c r="F62" s="43"/>
      <c r="G62" s="43"/>
      <c r="H62" s="43"/>
      <c r="I62" s="43"/>
      <c r="J62" s="43"/>
      <c r="K62" s="43"/>
      <c r="L62" s="44"/>
    </row>
    <row r="63" spans="1:14" x14ac:dyDescent="0.25">
      <c r="A63" s="132"/>
      <c r="B63" s="184" t="s">
        <v>22</v>
      </c>
      <c r="C63" s="165">
        <v>3</v>
      </c>
      <c r="D63" s="131"/>
      <c r="E63" s="134"/>
      <c r="F63" s="134"/>
      <c r="G63" s="118"/>
      <c r="H63" s="118"/>
      <c r="I63" s="118"/>
      <c r="J63" s="118"/>
      <c r="K63" s="134"/>
      <c r="L63" s="44"/>
    </row>
    <row r="64" spans="1:14" ht="14.25" customHeight="1" x14ac:dyDescent="0.25">
      <c r="A64" s="132"/>
      <c r="B64" s="124"/>
      <c r="C64" s="171"/>
      <c r="D64" s="126"/>
      <c r="E64" s="134"/>
      <c r="F64" s="134"/>
      <c r="G64" s="118"/>
      <c r="H64" s="118"/>
      <c r="I64" s="118"/>
      <c r="J64" s="118"/>
      <c r="K64" s="134"/>
      <c r="L64" s="44"/>
    </row>
    <row r="65" spans="1:12" hidden="1" x14ac:dyDescent="0.25">
      <c r="A65" s="132"/>
      <c r="B65" s="125"/>
      <c r="C65" s="144"/>
      <c r="D65" s="133"/>
      <c r="E65" s="134"/>
      <c r="F65" s="134"/>
      <c r="G65" s="118"/>
      <c r="H65" s="118"/>
      <c r="I65" s="118"/>
      <c r="J65" s="118"/>
      <c r="K65" s="134"/>
      <c r="L65" s="44"/>
    </row>
    <row r="66" spans="1:12" ht="15.75" x14ac:dyDescent="0.25">
      <c r="A66" s="132"/>
      <c r="B66" s="85" t="s">
        <v>15</v>
      </c>
      <c r="C66" s="80">
        <v>5</v>
      </c>
      <c r="D66" s="64"/>
      <c r="E66" s="65"/>
      <c r="F66" s="65"/>
      <c r="G66" s="62"/>
      <c r="H66" s="62"/>
      <c r="I66" s="62"/>
      <c r="J66" s="62"/>
      <c r="K66" s="65"/>
      <c r="L66" s="44"/>
    </row>
    <row r="67" spans="1:12" ht="31.5" x14ac:dyDescent="0.25">
      <c r="A67" s="132"/>
      <c r="B67" s="83" t="s">
        <v>16</v>
      </c>
      <c r="C67" s="15">
        <v>20</v>
      </c>
      <c r="D67" s="17" t="s">
        <v>45</v>
      </c>
      <c r="E67" s="17">
        <v>1</v>
      </c>
      <c r="F67" s="18" t="s">
        <v>16</v>
      </c>
      <c r="G67" s="17">
        <v>45</v>
      </c>
      <c r="H67" s="17">
        <f>G67*40/100</f>
        <v>18</v>
      </c>
      <c r="I67" s="17">
        <v>50</v>
      </c>
      <c r="J67" s="17">
        <f t="shared" ref="J67" si="2">H67*I67</f>
        <v>900</v>
      </c>
      <c r="K67" s="17" t="s">
        <v>38</v>
      </c>
      <c r="L67" s="44"/>
    </row>
    <row r="68" spans="1:12" ht="31.5" x14ac:dyDescent="0.25">
      <c r="A68" s="132"/>
      <c r="B68" s="85" t="s">
        <v>17</v>
      </c>
      <c r="C68" s="15">
        <v>7</v>
      </c>
      <c r="D68" s="17" t="s">
        <v>55</v>
      </c>
      <c r="E68" s="43"/>
      <c r="F68" s="83" t="s">
        <v>17</v>
      </c>
      <c r="G68" s="43">
        <v>56</v>
      </c>
      <c r="H68" s="43">
        <v>17</v>
      </c>
      <c r="I68" s="43">
        <v>50</v>
      </c>
      <c r="J68" s="43">
        <v>840</v>
      </c>
      <c r="K68" s="87" t="s">
        <v>37</v>
      </c>
      <c r="L68" s="44"/>
    </row>
    <row r="69" spans="1:12" ht="31.5" customHeight="1" x14ac:dyDescent="0.25">
      <c r="A69" s="132"/>
      <c r="B69" s="85" t="s">
        <v>18</v>
      </c>
      <c r="C69" s="15">
        <v>6</v>
      </c>
      <c r="D69" s="128" t="s">
        <v>35</v>
      </c>
      <c r="E69" s="118">
        <v>1</v>
      </c>
      <c r="F69" s="134" t="s">
        <v>27</v>
      </c>
      <c r="G69" s="118">
        <v>45</v>
      </c>
      <c r="H69" s="119">
        <f>G69*25/100</f>
        <v>11.25</v>
      </c>
      <c r="I69" s="118">
        <v>50</v>
      </c>
      <c r="J69" s="119">
        <f t="shared" ref="J69" si="3">H69*I69</f>
        <v>562.5</v>
      </c>
      <c r="K69" s="118" t="s">
        <v>32</v>
      </c>
      <c r="L69" s="44"/>
    </row>
    <row r="70" spans="1:12" ht="15.75" x14ac:dyDescent="0.25">
      <c r="A70" s="132"/>
      <c r="B70" s="85" t="s">
        <v>21</v>
      </c>
      <c r="C70" s="15">
        <v>10</v>
      </c>
      <c r="D70" s="137"/>
      <c r="E70" s="118"/>
      <c r="F70" s="134"/>
      <c r="G70" s="118"/>
      <c r="H70" s="119"/>
      <c r="I70" s="118"/>
      <c r="J70" s="119"/>
      <c r="K70" s="118"/>
      <c r="L70" s="44"/>
    </row>
    <row r="71" spans="1:12" ht="15.75" x14ac:dyDescent="0.25">
      <c r="A71" s="132"/>
      <c r="B71" s="85" t="s">
        <v>62</v>
      </c>
      <c r="C71" s="15">
        <v>4</v>
      </c>
      <c r="D71" s="68"/>
      <c r="E71" s="62"/>
      <c r="F71" s="65"/>
      <c r="G71" s="62"/>
      <c r="H71" s="66"/>
      <c r="I71" s="62"/>
      <c r="J71" s="66"/>
      <c r="K71" s="62"/>
      <c r="L71" s="44"/>
    </row>
    <row r="72" spans="1:12" ht="47.25" x14ac:dyDescent="0.25">
      <c r="A72" s="132"/>
      <c r="B72" s="85" t="s">
        <v>19</v>
      </c>
      <c r="C72" s="15">
        <v>4</v>
      </c>
      <c r="D72" s="18" t="s">
        <v>34</v>
      </c>
      <c r="E72" s="17">
        <v>1</v>
      </c>
      <c r="F72" s="18" t="s">
        <v>43</v>
      </c>
      <c r="G72" s="17">
        <v>50</v>
      </c>
      <c r="H72" s="20">
        <f>G72*30/100</f>
        <v>15</v>
      </c>
      <c r="I72" s="17">
        <v>50</v>
      </c>
      <c r="J72" s="20">
        <f t="shared" ref="J72" si="4">H72*I72</f>
        <v>750</v>
      </c>
      <c r="K72" s="17" t="s">
        <v>65</v>
      </c>
      <c r="L72" s="44"/>
    </row>
    <row r="73" spans="1:12" ht="47.25" x14ac:dyDescent="0.25">
      <c r="A73" s="132"/>
      <c r="B73" s="83" t="s">
        <v>20</v>
      </c>
      <c r="C73" s="15">
        <v>12</v>
      </c>
      <c r="D73" s="65" t="s">
        <v>64</v>
      </c>
      <c r="E73" s="62"/>
      <c r="F73" s="83" t="s">
        <v>20</v>
      </c>
      <c r="G73" s="98">
        <v>56</v>
      </c>
      <c r="H73" s="105">
        <f>G73*40/100</f>
        <v>22.4</v>
      </c>
      <c r="I73" s="98">
        <v>50</v>
      </c>
      <c r="J73" s="98">
        <f>I73*H73</f>
        <v>1120</v>
      </c>
      <c r="K73" s="62" t="s">
        <v>42</v>
      </c>
      <c r="L73" s="44"/>
    </row>
    <row r="74" spans="1:12" ht="15.75" x14ac:dyDescent="0.25">
      <c r="A74" s="132"/>
      <c r="B74" s="85" t="s">
        <v>63</v>
      </c>
      <c r="C74" s="15">
        <v>2</v>
      </c>
      <c r="D74" s="65"/>
      <c r="E74" s="62"/>
      <c r="F74" s="65"/>
      <c r="G74" s="62"/>
      <c r="H74" s="66"/>
      <c r="I74" s="62"/>
      <c r="J74" s="66"/>
      <c r="K74" s="62"/>
      <c r="L74" s="44"/>
    </row>
    <row r="75" spans="1:12" ht="15.75" x14ac:dyDescent="0.25">
      <c r="A75" s="132"/>
      <c r="B75" s="85" t="s">
        <v>25</v>
      </c>
      <c r="C75" s="15">
        <v>1</v>
      </c>
      <c r="D75" s="17"/>
      <c r="E75" s="43"/>
      <c r="F75" s="43"/>
      <c r="G75" s="43"/>
      <c r="H75" s="43"/>
      <c r="I75" s="43"/>
      <c r="J75" s="43"/>
      <c r="K75" s="43"/>
      <c r="L75" s="44"/>
    </row>
    <row r="76" spans="1:12" ht="15.75" customHeight="1" x14ac:dyDescent="0.25">
      <c r="A76" s="132"/>
      <c r="B76" s="143" t="s">
        <v>24</v>
      </c>
      <c r="C76" s="165">
        <v>5</v>
      </c>
      <c r="D76" s="131" t="s">
        <v>85</v>
      </c>
      <c r="E76" s="118">
        <v>1</v>
      </c>
      <c r="F76" s="134" t="s">
        <v>86</v>
      </c>
      <c r="G76" s="118">
        <v>80</v>
      </c>
      <c r="H76" s="119">
        <f>G76*25/100</f>
        <v>20</v>
      </c>
      <c r="I76" s="118">
        <v>50</v>
      </c>
      <c r="J76" s="119">
        <f>H76*I76</f>
        <v>1000</v>
      </c>
      <c r="K76" s="118" t="s">
        <v>87</v>
      </c>
      <c r="L76" s="44"/>
    </row>
    <row r="77" spans="1:12" x14ac:dyDescent="0.25">
      <c r="A77" s="132"/>
      <c r="B77" s="125"/>
      <c r="C77" s="144"/>
      <c r="D77" s="126"/>
      <c r="E77" s="118"/>
      <c r="F77" s="134"/>
      <c r="G77" s="118"/>
      <c r="H77" s="119"/>
      <c r="I77" s="118"/>
      <c r="J77" s="119"/>
      <c r="K77" s="118"/>
      <c r="L77" s="44"/>
    </row>
    <row r="78" spans="1:12" ht="15.75" x14ac:dyDescent="0.25">
      <c r="A78" s="132"/>
      <c r="B78" s="85" t="s">
        <v>26</v>
      </c>
      <c r="C78" s="15">
        <v>3</v>
      </c>
      <c r="D78" s="133"/>
      <c r="E78" s="118"/>
      <c r="F78" s="134"/>
      <c r="G78" s="118"/>
      <c r="H78" s="119"/>
      <c r="I78" s="118"/>
      <c r="J78" s="119"/>
      <c r="K78" s="118"/>
      <c r="L78" s="44"/>
    </row>
    <row r="79" spans="1:12" ht="31.5" x14ac:dyDescent="0.25">
      <c r="A79" s="132"/>
      <c r="B79" s="42" t="s">
        <v>27</v>
      </c>
      <c r="C79" s="15">
        <v>19</v>
      </c>
      <c r="D79" s="103" t="s">
        <v>68</v>
      </c>
      <c r="E79" s="43"/>
      <c r="F79" s="50" t="s">
        <v>27</v>
      </c>
      <c r="G79" s="43">
        <v>50</v>
      </c>
      <c r="H79" s="43">
        <v>15</v>
      </c>
      <c r="I79" s="43">
        <v>50</v>
      </c>
      <c r="J79" s="43">
        <v>750</v>
      </c>
      <c r="K79" s="102" t="s">
        <v>69</v>
      </c>
      <c r="L79" s="44"/>
    </row>
    <row r="80" spans="1:12" s="5" customFormat="1" ht="15.75" x14ac:dyDescent="0.25">
      <c r="A80" s="132"/>
      <c r="B80" s="46"/>
      <c r="C80" s="29">
        <f>SUM(C61:C79)</f>
        <v>103</v>
      </c>
      <c r="D80" s="31"/>
      <c r="E80" s="47"/>
      <c r="F80" s="47"/>
      <c r="G80" s="47"/>
      <c r="H80" s="47"/>
      <c r="I80" s="47"/>
      <c r="J80" s="47"/>
      <c r="K80" s="47"/>
      <c r="L80" s="48"/>
    </row>
    <row r="81" spans="1:12" ht="16.5" thickBot="1" x14ac:dyDescent="0.3">
      <c r="A81" s="183"/>
      <c r="B81" s="49" t="s">
        <v>30</v>
      </c>
      <c r="C81" s="23">
        <v>1</v>
      </c>
      <c r="D81" s="35"/>
      <c r="E81" s="35"/>
      <c r="F81" s="36"/>
      <c r="G81" s="35"/>
      <c r="H81" s="35">
        <f>G81*25/100</f>
        <v>0</v>
      </c>
      <c r="I81" s="35"/>
      <c r="J81" s="35">
        <f t="shared" ref="J81" si="5">H81*I81</f>
        <v>0</v>
      </c>
      <c r="K81" s="35"/>
      <c r="L81" s="37">
        <f>J63+J67+J69+J72+J76+J81</f>
        <v>3212.5</v>
      </c>
    </row>
    <row r="82" spans="1:12" ht="15.75" customHeight="1" x14ac:dyDescent="0.25">
      <c r="A82" s="161">
        <v>44715</v>
      </c>
      <c r="B82" s="88" t="s">
        <v>15</v>
      </c>
      <c r="C82" s="13">
        <v>1</v>
      </c>
      <c r="D82" s="163"/>
      <c r="E82" s="163"/>
      <c r="F82" s="185"/>
      <c r="G82" s="164"/>
      <c r="H82" s="164"/>
      <c r="I82" s="164"/>
      <c r="J82" s="164"/>
      <c r="K82" s="163"/>
      <c r="L82" s="41"/>
    </row>
    <row r="83" spans="1:12" x14ac:dyDescent="0.25">
      <c r="A83" s="162"/>
      <c r="B83" s="166" t="s">
        <v>22</v>
      </c>
      <c r="C83" s="165">
        <v>2</v>
      </c>
      <c r="D83" s="134"/>
      <c r="E83" s="134"/>
      <c r="F83" s="186"/>
      <c r="G83" s="118"/>
      <c r="H83" s="118"/>
      <c r="I83" s="118"/>
      <c r="J83" s="118"/>
      <c r="K83" s="134"/>
      <c r="L83" s="44"/>
    </row>
    <row r="84" spans="1:12" x14ac:dyDescent="0.25">
      <c r="A84" s="162"/>
      <c r="B84" s="167"/>
      <c r="C84" s="144"/>
      <c r="D84" s="134"/>
      <c r="E84" s="134"/>
      <c r="F84" s="186"/>
      <c r="G84" s="118"/>
      <c r="H84" s="118"/>
      <c r="I84" s="118"/>
      <c r="J84" s="118"/>
      <c r="K84" s="134"/>
      <c r="L84" s="44"/>
    </row>
    <row r="85" spans="1:12" ht="31.5" x14ac:dyDescent="0.25">
      <c r="A85" s="162"/>
      <c r="B85" s="89" t="s">
        <v>16</v>
      </c>
      <c r="C85" s="15">
        <v>28</v>
      </c>
      <c r="D85" s="134" t="s">
        <v>46</v>
      </c>
      <c r="E85" s="134">
        <v>1</v>
      </c>
      <c r="F85" s="134" t="s">
        <v>16</v>
      </c>
      <c r="G85" s="118">
        <v>60</v>
      </c>
      <c r="H85" s="118">
        <f>G85*40/100</f>
        <v>24</v>
      </c>
      <c r="I85" s="118">
        <v>50</v>
      </c>
      <c r="J85" s="118">
        <f t="shared" ref="J85" si="6">H85*I85</f>
        <v>1200</v>
      </c>
      <c r="K85" s="118" t="s">
        <v>38</v>
      </c>
      <c r="L85" s="44"/>
    </row>
    <row r="86" spans="1:12" x14ac:dyDescent="0.25">
      <c r="A86" s="162"/>
      <c r="B86" s="168" t="s">
        <v>21</v>
      </c>
      <c r="C86" s="165">
        <v>4</v>
      </c>
      <c r="D86" s="134"/>
      <c r="E86" s="134"/>
      <c r="F86" s="134"/>
      <c r="G86" s="118"/>
      <c r="H86" s="118"/>
      <c r="I86" s="118"/>
      <c r="J86" s="118"/>
      <c r="K86" s="118"/>
      <c r="L86" s="44"/>
    </row>
    <row r="87" spans="1:12" x14ac:dyDescent="0.25">
      <c r="A87" s="162"/>
      <c r="B87" s="169"/>
      <c r="C87" s="144"/>
      <c r="D87" s="134"/>
      <c r="E87" s="134"/>
      <c r="F87" s="134"/>
      <c r="G87" s="118"/>
      <c r="H87" s="118"/>
      <c r="I87" s="118"/>
      <c r="J87" s="118"/>
      <c r="K87" s="118"/>
      <c r="L87" s="44"/>
    </row>
    <row r="88" spans="1:12" ht="47.25" x14ac:dyDescent="0.25">
      <c r="A88" s="162"/>
      <c r="B88" s="90" t="s">
        <v>19</v>
      </c>
      <c r="C88" s="15">
        <v>9</v>
      </c>
      <c r="D88" s="18" t="s">
        <v>34</v>
      </c>
      <c r="E88" s="17">
        <v>1</v>
      </c>
      <c r="F88" s="89" t="s">
        <v>19</v>
      </c>
      <c r="G88" s="17">
        <v>50</v>
      </c>
      <c r="H88" s="20">
        <f>G88*30/100</f>
        <v>15</v>
      </c>
      <c r="I88" s="17">
        <v>50</v>
      </c>
      <c r="J88" s="20">
        <f t="shared" ref="J88" si="7">H88*I88</f>
        <v>750</v>
      </c>
      <c r="K88" s="17" t="s">
        <v>71</v>
      </c>
      <c r="L88" s="44"/>
    </row>
    <row r="89" spans="1:12" ht="15.75" x14ac:dyDescent="0.25">
      <c r="A89" s="162"/>
      <c r="B89" s="90" t="s">
        <v>67</v>
      </c>
      <c r="C89" s="15">
        <v>3</v>
      </c>
      <c r="D89" s="65"/>
      <c r="E89" s="62"/>
      <c r="F89" s="65"/>
      <c r="G89" s="62"/>
      <c r="H89" s="66"/>
      <c r="I89" s="62"/>
      <c r="J89" s="66"/>
      <c r="K89" s="62"/>
      <c r="L89" s="44"/>
    </row>
    <row r="90" spans="1:12" ht="15.75" x14ac:dyDescent="0.25">
      <c r="A90" s="162"/>
      <c r="B90" s="85" t="s">
        <v>62</v>
      </c>
      <c r="C90" s="15">
        <v>1</v>
      </c>
      <c r="D90" s="65"/>
      <c r="E90" s="62"/>
      <c r="F90" s="65"/>
      <c r="G90" s="62"/>
      <c r="H90" s="66"/>
      <c r="I90" s="62"/>
      <c r="J90" s="66"/>
      <c r="K90" s="62"/>
      <c r="L90" s="44"/>
    </row>
    <row r="91" spans="1:12" ht="15.75" x14ac:dyDescent="0.25">
      <c r="A91" s="162"/>
      <c r="B91" s="90" t="s">
        <v>17</v>
      </c>
      <c r="C91" s="15">
        <v>4</v>
      </c>
      <c r="D91" s="17"/>
      <c r="E91" s="43"/>
      <c r="F91" s="43"/>
      <c r="G91" s="43"/>
      <c r="H91" s="43"/>
      <c r="I91" s="43"/>
      <c r="J91" s="43"/>
      <c r="K91" s="43"/>
      <c r="L91" s="44"/>
    </row>
    <row r="92" spans="1:12" x14ac:dyDescent="0.25">
      <c r="A92" s="162"/>
      <c r="B92" s="168" t="s">
        <v>14</v>
      </c>
      <c r="C92" s="165">
        <v>2</v>
      </c>
      <c r="D92" s="134"/>
      <c r="E92" s="118"/>
      <c r="F92" s="134"/>
      <c r="G92" s="118"/>
      <c r="H92" s="119"/>
      <c r="I92" s="118"/>
      <c r="J92" s="119"/>
      <c r="K92" s="118"/>
      <c r="L92" s="44"/>
    </row>
    <row r="93" spans="1:12" ht="15.75" customHeight="1" x14ac:dyDescent="0.25">
      <c r="A93" s="162"/>
      <c r="B93" s="170"/>
      <c r="C93" s="171"/>
      <c r="D93" s="134"/>
      <c r="E93" s="118"/>
      <c r="F93" s="134"/>
      <c r="G93" s="118"/>
      <c r="H93" s="119"/>
      <c r="I93" s="118"/>
      <c r="J93" s="119"/>
      <c r="K93" s="118"/>
      <c r="L93" s="44"/>
    </row>
    <row r="94" spans="1:12" x14ac:dyDescent="0.25">
      <c r="A94" s="162"/>
      <c r="B94" s="169"/>
      <c r="C94" s="144"/>
      <c r="D94" s="134"/>
      <c r="E94" s="118"/>
      <c r="F94" s="134"/>
      <c r="G94" s="118"/>
      <c r="H94" s="119"/>
      <c r="I94" s="118"/>
      <c r="J94" s="119"/>
      <c r="K94" s="118"/>
      <c r="L94" s="44"/>
    </row>
    <row r="95" spans="1:12" ht="15.75" x14ac:dyDescent="0.25">
      <c r="A95" s="162"/>
      <c r="B95" s="90" t="s">
        <v>24</v>
      </c>
      <c r="C95" s="15">
        <v>3</v>
      </c>
      <c r="D95" s="17"/>
      <c r="E95" s="43"/>
      <c r="F95" s="43"/>
      <c r="G95" s="43"/>
      <c r="H95" s="43"/>
      <c r="I95" s="43"/>
      <c r="J95" s="43"/>
      <c r="K95" s="43"/>
      <c r="L95" s="44"/>
    </row>
    <row r="96" spans="1:12" ht="15.75" x14ac:dyDescent="0.25">
      <c r="A96" s="162"/>
      <c r="B96" s="85" t="s">
        <v>25</v>
      </c>
      <c r="C96" s="15">
        <v>1</v>
      </c>
      <c r="D96" s="62"/>
      <c r="E96" s="43"/>
      <c r="F96" s="43"/>
      <c r="G96" s="43"/>
      <c r="H96" s="43"/>
      <c r="I96" s="43"/>
      <c r="J96" s="43"/>
      <c r="K96" s="43"/>
      <c r="L96" s="44"/>
    </row>
    <row r="97" spans="1:12" ht="47.25" x14ac:dyDescent="0.25">
      <c r="A97" s="162"/>
      <c r="B97" s="50" t="s">
        <v>20</v>
      </c>
      <c r="C97" s="15">
        <v>10</v>
      </c>
      <c r="D97" s="65" t="s">
        <v>64</v>
      </c>
      <c r="E97" s="106">
        <v>1</v>
      </c>
      <c r="F97" s="50" t="s">
        <v>20</v>
      </c>
      <c r="G97" s="98">
        <v>56</v>
      </c>
      <c r="H97" s="105">
        <f>G97*40/100</f>
        <v>22.4</v>
      </c>
      <c r="I97" s="98">
        <v>50</v>
      </c>
      <c r="J97" s="98">
        <f>I97*H97</f>
        <v>1120</v>
      </c>
      <c r="K97" s="65" t="s">
        <v>70</v>
      </c>
      <c r="L97" s="44"/>
    </row>
    <row r="98" spans="1:12" ht="31.5" x14ac:dyDescent="0.25">
      <c r="A98" s="162"/>
      <c r="B98" s="51" t="s">
        <v>27</v>
      </c>
      <c r="C98" s="15">
        <v>24</v>
      </c>
      <c r="D98" s="65" t="s">
        <v>68</v>
      </c>
      <c r="E98" s="106">
        <v>1</v>
      </c>
      <c r="F98" s="50" t="s">
        <v>27</v>
      </c>
      <c r="G98" s="96">
        <v>50</v>
      </c>
      <c r="H98" s="97">
        <f>G98*30/100</f>
        <v>15</v>
      </c>
      <c r="I98" s="96">
        <v>50</v>
      </c>
      <c r="J98" s="97">
        <f t="shared" ref="J98" si="8">H98*I98</f>
        <v>750</v>
      </c>
      <c r="K98" s="62" t="s">
        <v>69</v>
      </c>
      <c r="L98" s="44"/>
    </row>
    <row r="99" spans="1:12" s="5" customFormat="1" ht="16.5" thickBot="1" x14ac:dyDescent="0.3">
      <c r="A99" s="162"/>
      <c r="B99" s="52"/>
      <c r="C99" s="29">
        <f>SUM(C82:C98)</f>
        <v>92</v>
      </c>
      <c r="D99" s="31"/>
      <c r="E99" s="47"/>
      <c r="F99" s="47"/>
      <c r="G99" s="47"/>
      <c r="H99" s="47"/>
      <c r="I99" s="47"/>
      <c r="J99" s="47"/>
      <c r="K99" s="65"/>
      <c r="L99" s="48"/>
    </row>
    <row r="100" spans="1:12" ht="15.75" x14ac:dyDescent="0.25">
      <c r="A100" s="159">
        <v>44718</v>
      </c>
      <c r="B100" s="84" t="s">
        <v>13</v>
      </c>
      <c r="C100" s="91">
        <v>2</v>
      </c>
      <c r="D100" s="39" t="s">
        <v>28</v>
      </c>
      <c r="E100" s="54"/>
      <c r="F100" s="54"/>
      <c r="G100" s="54"/>
      <c r="H100" s="54"/>
      <c r="I100" s="54"/>
      <c r="J100" s="54"/>
      <c r="K100" s="54"/>
      <c r="L100" s="55"/>
    </row>
    <row r="101" spans="1:12" ht="15.75" x14ac:dyDescent="0.25">
      <c r="A101" s="160"/>
      <c r="B101" s="85" t="s">
        <v>62</v>
      </c>
      <c r="C101" s="92">
        <v>4</v>
      </c>
      <c r="D101" s="131" t="s">
        <v>78</v>
      </c>
      <c r="E101" s="131">
        <v>1</v>
      </c>
      <c r="F101" s="131" t="s">
        <v>79</v>
      </c>
      <c r="G101" s="128">
        <v>60</v>
      </c>
      <c r="H101" s="128">
        <f>G101*40/100</f>
        <v>24</v>
      </c>
      <c r="I101" s="128">
        <v>50</v>
      </c>
      <c r="J101" s="128">
        <f>I101*H101</f>
        <v>1200</v>
      </c>
      <c r="K101" s="131" t="s">
        <v>54</v>
      </c>
      <c r="L101" s="57"/>
    </row>
    <row r="102" spans="1:12" ht="31.5" customHeight="1" x14ac:dyDescent="0.25">
      <c r="A102" s="160"/>
      <c r="B102" s="83" t="s">
        <v>20</v>
      </c>
      <c r="C102" s="92">
        <v>6</v>
      </c>
      <c r="D102" s="108"/>
      <c r="E102" s="138"/>
      <c r="F102" s="138"/>
      <c r="G102" s="138"/>
      <c r="H102" s="138"/>
      <c r="I102" s="138"/>
      <c r="J102" s="138"/>
      <c r="K102" s="138"/>
      <c r="L102" s="57"/>
    </row>
    <row r="103" spans="1:12" ht="15.75" x14ac:dyDescent="0.25">
      <c r="A103" s="160"/>
      <c r="B103" s="143" t="s">
        <v>15</v>
      </c>
      <c r="C103" s="120">
        <v>2</v>
      </c>
      <c r="D103" s="108"/>
      <c r="E103" s="138"/>
      <c r="F103" s="138"/>
      <c r="G103" s="138"/>
      <c r="H103" s="138"/>
      <c r="I103" s="138"/>
      <c r="J103" s="138"/>
      <c r="K103" s="138"/>
      <c r="L103" s="57"/>
    </row>
    <row r="104" spans="1:12" ht="15.75" x14ac:dyDescent="0.25">
      <c r="A104" s="160"/>
      <c r="B104" s="125"/>
      <c r="C104" s="144"/>
      <c r="D104" s="127"/>
      <c r="E104" s="139"/>
      <c r="F104" s="139"/>
      <c r="G104" s="139"/>
      <c r="H104" s="139"/>
      <c r="I104" s="139"/>
      <c r="J104" s="139"/>
      <c r="K104" s="139"/>
      <c r="L104" s="57"/>
    </row>
    <row r="105" spans="1:12" ht="31.5" x14ac:dyDescent="0.25">
      <c r="A105" s="160"/>
      <c r="B105" s="83" t="s">
        <v>16</v>
      </c>
      <c r="C105" s="92">
        <v>19</v>
      </c>
      <c r="D105" s="134" t="s">
        <v>46</v>
      </c>
      <c r="E105" s="134">
        <v>1</v>
      </c>
      <c r="F105" s="134" t="s">
        <v>16</v>
      </c>
      <c r="G105" s="118">
        <v>60</v>
      </c>
      <c r="H105" s="118">
        <f>G105*40/100</f>
        <v>24</v>
      </c>
      <c r="I105" s="118">
        <v>50</v>
      </c>
      <c r="J105" s="118">
        <f t="shared" ref="J105" si="9">H105*I105</f>
        <v>1200</v>
      </c>
      <c r="K105" s="118" t="s">
        <v>38</v>
      </c>
      <c r="L105" s="57"/>
    </row>
    <row r="106" spans="1:12" ht="15.75" x14ac:dyDescent="0.25">
      <c r="A106" s="160"/>
      <c r="B106" s="85" t="s">
        <v>18</v>
      </c>
      <c r="C106" s="92">
        <v>2</v>
      </c>
      <c r="D106" s="134"/>
      <c r="E106" s="134"/>
      <c r="F106" s="134"/>
      <c r="G106" s="118"/>
      <c r="H106" s="118"/>
      <c r="I106" s="118"/>
      <c r="J106" s="118"/>
      <c r="K106" s="118"/>
      <c r="L106" s="57"/>
    </row>
    <row r="107" spans="1:12" ht="15.75" x14ac:dyDescent="0.25">
      <c r="A107" s="160"/>
      <c r="B107" s="85" t="s">
        <v>21</v>
      </c>
      <c r="C107" s="92">
        <v>5</v>
      </c>
      <c r="D107" s="134"/>
      <c r="E107" s="134"/>
      <c r="F107" s="134"/>
      <c r="G107" s="118"/>
      <c r="H107" s="118"/>
      <c r="I107" s="118"/>
      <c r="J107" s="118"/>
      <c r="K107" s="118"/>
      <c r="L107" s="57"/>
    </row>
    <row r="108" spans="1:12" ht="31.5" x14ac:dyDescent="0.25">
      <c r="A108" s="160"/>
      <c r="B108" s="85" t="s">
        <v>17</v>
      </c>
      <c r="C108" s="92">
        <v>4</v>
      </c>
      <c r="D108" s="17" t="s">
        <v>33</v>
      </c>
      <c r="E108" s="17">
        <v>1</v>
      </c>
      <c r="F108" s="18" t="s">
        <v>36</v>
      </c>
      <c r="G108" s="43">
        <v>56</v>
      </c>
      <c r="H108" s="43">
        <v>17</v>
      </c>
      <c r="I108" s="43">
        <v>50</v>
      </c>
      <c r="J108" s="43">
        <v>840</v>
      </c>
      <c r="K108" s="17" t="s">
        <v>37</v>
      </c>
      <c r="L108" s="57"/>
    </row>
    <row r="109" spans="1:12" ht="15.75" x14ac:dyDescent="0.25">
      <c r="A109" s="160"/>
      <c r="B109" s="143" t="s">
        <v>19</v>
      </c>
      <c r="C109" s="120">
        <v>6</v>
      </c>
      <c r="D109" s="131" t="s">
        <v>72</v>
      </c>
      <c r="E109" s="128">
        <v>1</v>
      </c>
      <c r="F109" s="131" t="s">
        <v>19</v>
      </c>
      <c r="G109" s="128">
        <v>80</v>
      </c>
      <c r="H109" s="130">
        <f t="shared" ref="H109" si="10">G109*30/100</f>
        <v>24</v>
      </c>
      <c r="I109" s="128">
        <v>50</v>
      </c>
      <c r="J109" s="130">
        <f t="shared" ref="J109" si="11">H109*I109</f>
        <v>1200</v>
      </c>
      <c r="K109" s="128" t="s">
        <v>71</v>
      </c>
      <c r="L109" s="57"/>
    </row>
    <row r="110" spans="1:12" ht="0.75" customHeight="1" x14ac:dyDescent="0.25">
      <c r="A110" s="160"/>
      <c r="B110" s="125"/>
      <c r="C110" s="144"/>
      <c r="D110" s="108"/>
      <c r="E110" s="135"/>
      <c r="F110" s="108"/>
      <c r="G110" s="135"/>
      <c r="H110" s="140"/>
      <c r="I110" s="142"/>
      <c r="J110" s="140"/>
      <c r="K110" s="135"/>
      <c r="L110" s="57"/>
    </row>
    <row r="111" spans="1:12" ht="15.75" x14ac:dyDescent="0.25">
      <c r="A111" s="160"/>
      <c r="B111" s="85" t="s">
        <v>24</v>
      </c>
      <c r="C111" s="92">
        <v>3</v>
      </c>
      <c r="D111" s="108"/>
      <c r="E111" s="135"/>
      <c r="F111" s="108"/>
      <c r="G111" s="135"/>
      <c r="H111" s="140"/>
      <c r="I111" s="142"/>
      <c r="J111" s="140"/>
      <c r="K111" s="135"/>
      <c r="L111" s="57"/>
    </row>
    <row r="112" spans="1:12" ht="15.75" x14ac:dyDescent="0.25">
      <c r="A112" s="160"/>
      <c r="B112" s="85" t="s">
        <v>26</v>
      </c>
      <c r="C112" s="92">
        <v>3</v>
      </c>
      <c r="D112" s="127"/>
      <c r="E112" s="129"/>
      <c r="F112" s="127"/>
      <c r="G112" s="129"/>
      <c r="H112" s="141"/>
      <c r="I112" s="137"/>
      <c r="J112" s="141"/>
      <c r="K112" s="129"/>
      <c r="L112" s="57"/>
    </row>
    <row r="113" spans="1:12" ht="15.75" x14ac:dyDescent="0.25">
      <c r="A113" s="160"/>
      <c r="B113" s="85" t="s">
        <v>27</v>
      </c>
      <c r="C113" s="92">
        <v>19</v>
      </c>
      <c r="D113" s="17"/>
      <c r="E113" s="56"/>
      <c r="F113" s="56"/>
      <c r="G113" s="56"/>
      <c r="H113" s="56"/>
      <c r="I113" s="56"/>
      <c r="J113" s="56"/>
      <c r="K113" s="56"/>
      <c r="L113" s="57"/>
    </row>
    <row r="114" spans="1:12" s="5" customFormat="1" ht="15.75" x14ac:dyDescent="0.25">
      <c r="A114" s="160"/>
      <c r="B114" s="86"/>
      <c r="C114" s="93">
        <f>SUM(C100:C113)</f>
        <v>75</v>
      </c>
      <c r="D114" s="31"/>
      <c r="E114" s="58"/>
      <c r="F114" s="58"/>
      <c r="G114" s="58"/>
      <c r="H114" s="58"/>
      <c r="I114" s="58"/>
      <c r="J114" s="58"/>
      <c r="K114" s="58"/>
      <c r="L114" s="59"/>
    </row>
    <row r="115" spans="1:12" ht="16.5" thickBot="1" x14ac:dyDescent="0.3">
      <c r="A115" s="160"/>
      <c r="B115" s="60"/>
      <c r="C115" s="94"/>
      <c r="D115" s="31"/>
      <c r="E115" s="31"/>
      <c r="F115" s="32"/>
      <c r="G115" s="31"/>
      <c r="H115" s="31"/>
      <c r="I115" s="31"/>
      <c r="J115" s="31"/>
      <c r="K115" s="31"/>
      <c r="L115" s="53">
        <f>J101+J105+J108+J109+J110+J115</f>
        <v>4440</v>
      </c>
    </row>
    <row r="116" spans="1:12" ht="15.75" x14ac:dyDescent="0.25">
      <c r="A116" s="136">
        <v>44721</v>
      </c>
      <c r="B116" s="38" t="s">
        <v>14</v>
      </c>
      <c r="C116" s="91">
        <v>1</v>
      </c>
      <c r="D116" s="39"/>
      <c r="E116" s="40"/>
      <c r="F116" s="40"/>
      <c r="G116" s="40"/>
      <c r="H116" s="40"/>
      <c r="I116" s="40"/>
      <c r="J116" s="40"/>
      <c r="K116" s="40"/>
      <c r="L116" s="41"/>
    </row>
    <row r="117" spans="1:12" ht="31.5" x14ac:dyDescent="0.25">
      <c r="A117" s="132"/>
      <c r="B117" s="45" t="s">
        <v>16</v>
      </c>
      <c r="C117" s="92">
        <v>31</v>
      </c>
      <c r="D117" s="131" t="s">
        <v>46</v>
      </c>
      <c r="E117" s="118">
        <v>1</v>
      </c>
      <c r="F117" s="134" t="s">
        <v>16</v>
      </c>
      <c r="G117" s="118">
        <v>55</v>
      </c>
      <c r="H117" s="118">
        <f>G117*40/100</f>
        <v>22</v>
      </c>
      <c r="I117" s="118">
        <v>50</v>
      </c>
      <c r="J117" s="118">
        <f t="shared" ref="J117" si="12">H117*I117</f>
        <v>1100</v>
      </c>
      <c r="K117" s="118" t="s">
        <v>38</v>
      </c>
      <c r="L117" s="44"/>
    </row>
    <row r="118" spans="1:12" ht="15.75" x14ac:dyDescent="0.25">
      <c r="A118" s="132"/>
      <c r="B118" s="45" t="s">
        <v>76</v>
      </c>
      <c r="C118" s="92">
        <v>6</v>
      </c>
      <c r="D118" s="126"/>
      <c r="E118" s="118"/>
      <c r="F118" s="134"/>
      <c r="G118" s="118"/>
      <c r="H118" s="118"/>
      <c r="I118" s="118"/>
      <c r="J118" s="118"/>
      <c r="K118" s="118"/>
      <c r="L118" s="44"/>
    </row>
    <row r="119" spans="1:12" ht="15.75" x14ac:dyDescent="0.25">
      <c r="A119" s="132"/>
      <c r="B119" s="42" t="s">
        <v>18</v>
      </c>
      <c r="C119" s="92">
        <v>3</v>
      </c>
      <c r="D119" s="133"/>
      <c r="E119" s="118"/>
      <c r="F119" s="134"/>
      <c r="G119" s="118"/>
      <c r="H119" s="118"/>
      <c r="I119" s="118"/>
      <c r="J119" s="118"/>
      <c r="K119" s="118"/>
      <c r="L119" s="44"/>
    </row>
    <row r="120" spans="1:12" ht="47.25" customHeight="1" x14ac:dyDescent="0.25">
      <c r="A120" s="132"/>
      <c r="B120" s="42" t="s">
        <v>19</v>
      </c>
      <c r="C120" s="92">
        <v>5</v>
      </c>
      <c r="D120" s="131" t="s">
        <v>77</v>
      </c>
      <c r="E120" s="118">
        <v>1</v>
      </c>
      <c r="F120" s="134" t="s">
        <v>19</v>
      </c>
      <c r="G120" s="118">
        <v>75</v>
      </c>
      <c r="H120" s="119">
        <f>G120*30/100</f>
        <v>22.5</v>
      </c>
      <c r="I120" s="118">
        <v>50</v>
      </c>
      <c r="J120" s="119">
        <f>I120*H120</f>
        <v>1125</v>
      </c>
      <c r="K120" s="134" t="s">
        <v>71</v>
      </c>
      <c r="L120" s="44"/>
    </row>
    <row r="121" spans="1:12" x14ac:dyDescent="0.25">
      <c r="A121" s="132"/>
      <c r="B121" s="123" t="s">
        <v>24</v>
      </c>
      <c r="C121" s="120">
        <v>3</v>
      </c>
      <c r="D121" s="126"/>
      <c r="E121" s="118"/>
      <c r="F121" s="134"/>
      <c r="G121" s="118"/>
      <c r="H121" s="119"/>
      <c r="I121" s="118"/>
      <c r="J121" s="119"/>
      <c r="K121" s="134"/>
      <c r="L121" s="44"/>
    </row>
    <row r="122" spans="1:12" x14ac:dyDescent="0.25">
      <c r="A122" s="132"/>
      <c r="B122" s="125"/>
      <c r="C122" s="122"/>
      <c r="D122" s="133"/>
      <c r="E122" s="118"/>
      <c r="F122" s="134"/>
      <c r="G122" s="118"/>
      <c r="H122" s="119"/>
      <c r="I122" s="118"/>
      <c r="J122" s="119"/>
      <c r="K122" s="134"/>
      <c r="L122" s="44"/>
    </row>
    <row r="123" spans="1:12" ht="31.5" x14ac:dyDescent="0.25">
      <c r="A123" s="132"/>
      <c r="B123" s="45" t="s">
        <v>20</v>
      </c>
      <c r="C123" s="92">
        <v>9</v>
      </c>
      <c r="D123" s="128" t="s">
        <v>40</v>
      </c>
      <c r="E123" s="118">
        <v>1</v>
      </c>
      <c r="F123" s="134" t="s">
        <v>43</v>
      </c>
      <c r="G123" s="118">
        <v>40</v>
      </c>
      <c r="H123" s="119">
        <f>G123*25/100</f>
        <v>10</v>
      </c>
      <c r="I123" s="118">
        <v>50</v>
      </c>
      <c r="J123" s="119">
        <f t="shared" ref="J123" si="13">H123*I123</f>
        <v>500</v>
      </c>
      <c r="K123" s="118" t="s">
        <v>41</v>
      </c>
      <c r="L123" s="44"/>
    </row>
    <row r="124" spans="1:12" ht="16.5" thickBot="1" x14ac:dyDescent="0.3">
      <c r="A124" s="132"/>
      <c r="B124" s="45" t="s">
        <v>22</v>
      </c>
      <c r="C124" s="92">
        <v>4</v>
      </c>
      <c r="D124" s="137"/>
      <c r="E124" s="118"/>
      <c r="F124" s="134"/>
      <c r="G124" s="118"/>
      <c r="H124" s="119"/>
      <c r="I124" s="118"/>
      <c r="J124" s="119"/>
      <c r="K124" s="118"/>
      <c r="L124" s="44"/>
    </row>
    <row r="125" spans="1:12" ht="15.75" x14ac:dyDescent="0.25">
      <c r="A125" s="132"/>
      <c r="B125" s="84" t="s">
        <v>13</v>
      </c>
      <c r="C125" s="92">
        <v>2</v>
      </c>
      <c r="D125" s="68"/>
      <c r="E125" s="62"/>
      <c r="F125" s="65"/>
      <c r="G125" s="62"/>
      <c r="H125" s="66"/>
      <c r="I125" s="62"/>
      <c r="J125" s="66"/>
      <c r="K125" s="62"/>
      <c r="L125" s="44"/>
    </row>
    <row r="126" spans="1:12" ht="15.75" x14ac:dyDescent="0.25">
      <c r="A126" s="132"/>
      <c r="B126" s="95" t="s">
        <v>73</v>
      </c>
      <c r="C126" s="92">
        <v>1</v>
      </c>
      <c r="D126" s="68"/>
      <c r="E126" s="62"/>
      <c r="F126" s="65"/>
      <c r="G126" s="62"/>
      <c r="H126" s="66"/>
      <c r="I126" s="62"/>
      <c r="J126" s="66"/>
      <c r="K126" s="62"/>
      <c r="L126" s="44"/>
    </row>
    <row r="127" spans="1:12" ht="15.75" x14ac:dyDescent="0.25">
      <c r="A127" s="132"/>
      <c r="B127" s="95" t="s">
        <v>74</v>
      </c>
      <c r="C127" s="92">
        <v>2</v>
      </c>
      <c r="D127" s="68"/>
      <c r="E127" s="62"/>
      <c r="F127" s="65"/>
      <c r="G127" s="62"/>
      <c r="H127" s="66"/>
      <c r="I127" s="62"/>
      <c r="J127" s="66"/>
      <c r="K127" s="62"/>
      <c r="L127" s="44"/>
    </row>
    <row r="128" spans="1:12" ht="15.75" x14ac:dyDescent="0.25">
      <c r="A128" s="132"/>
      <c r="B128" s="95" t="s">
        <v>75</v>
      </c>
      <c r="C128" s="92">
        <v>4</v>
      </c>
      <c r="D128" s="68"/>
      <c r="E128" s="62"/>
      <c r="F128" s="65"/>
      <c r="G128" s="62"/>
      <c r="H128" s="66"/>
      <c r="I128" s="62"/>
      <c r="J128" s="66"/>
      <c r="K128" s="62"/>
      <c r="L128" s="44"/>
    </row>
    <row r="129" spans="1:12" ht="15.75" x14ac:dyDescent="0.25">
      <c r="A129" s="132"/>
      <c r="B129" s="95" t="s">
        <v>63</v>
      </c>
      <c r="C129" s="92">
        <v>2</v>
      </c>
      <c r="D129" s="68"/>
      <c r="E129" s="62"/>
      <c r="F129" s="65"/>
      <c r="G129" s="62"/>
      <c r="H129" s="66"/>
      <c r="I129" s="62"/>
      <c r="J129" s="66"/>
      <c r="K129" s="62"/>
      <c r="L129" s="44"/>
    </row>
    <row r="130" spans="1:12" ht="15.75" x14ac:dyDescent="0.25">
      <c r="A130" s="132"/>
      <c r="B130" s="42" t="s">
        <v>25</v>
      </c>
      <c r="C130" s="92">
        <v>2</v>
      </c>
      <c r="D130" s="17"/>
      <c r="E130" s="43"/>
      <c r="F130" s="43"/>
      <c r="G130" s="43"/>
      <c r="H130" s="43"/>
      <c r="I130" s="43"/>
      <c r="J130" s="43"/>
      <c r="K130" s="43"/>
      <c r="L130" s="44"/>
    </row>
    <row r="131" spans="1:12" ht="15.75" x14ac:dyDescent="0.25">
      <c r="A131" s="132"/>
      <c r="B131" s="42" t="s">
        <v>27</v>
      </c>
      <c r="C131" s="92">
        <v>17</v>
      </c>
      <c r="D131" s="17"/>
      <c r="E131" s="43"/>
      <c r="F131" s="43"/>
      <c r="G131" s="43"/>
      <c r="H131" s="43"/>
      <c r="I131" s="43"/>
      <c r="J131" s="43"/>
      <c r="K131" s="43"/>
      <c r="L131" s="44"/>
    </row>
    <row r="132" spans="1:12" s="5" customFormat="1" ht="15.75" x14ac:dyDescent="0.25">
      <c r="A132" s="132"/>
      <c r="B132" s="46"/>
      <c r="C132" s="29">
        <f>SUM(C116:C131)</f>
        <v>92</v>
      </c>
      <c r="D132" s="31"/>
      <c r="E132" s="47"/>
      <c r="F132" s="47"/>
      <c r="G132" s="47"/>
      <c r="H132" s="47"/>
      <c r="I132" s="47"/>
      <c r="J132" s="47"/>
      <c r="K132" s="47"/>
      <c r="L132" s="48"/>
    </row>
    <row r="133" spans="1:12" ht="15.75" thickBot="1" x14ac:dyDescent="0.3">
      <c r="L133" s="61" t="e">
        <f>#REF!+L115+#REF!+L81+L59</f>
        <v>#REF!</v>
      </c>
    </row>
    <row r="134" spans="1:12" ht="15.75" x14ac:dyDescent="0.25">
      <c r="A134" s="136">
        <v>44726</v>
      </c>
      <c r="B134" s="38" t="s">
        <v>14</v>
      </c>
      <c r="C134" s="91">
        <v>1</v>
      </c>
      <c r="D134" s="71"/>
      <c r="E134" s="40"/>
      <c r="F134" s="40"/>
      <c r="G134" s="40"/>
      <c r="H134" s="40"/>
      <c r="I134" s="40"/>
      <c r="J134" s="40"/>
      <c r="K134" s="40"/>
      <c r="L134" s="41"/>
    </row>
    <row r="135" spans="1:12" ht="31.5" x14ac:dyDescent="0.25">
      <c r="A135" s="132"/>
      <c r="B135" s="45" t="s">
        <v>16</v>
      </c>
      <c r="C135" s="92">
        <v>16</v>
      </c>
      <c r="D135" s="131" t="s">
        <v>46</v>
      </c>
      <c r="E135" s="118">
        <v>1</v>
      </c>
      <c r="F135" s="134" t="s">
        <v>16</v>
      </c>
      <c r="G135" s="118">
        <v>55</v>
      </c>
      <c r="H135" s="118">
        <f>G135*40/100</f>
        <v>22</v>
      </c>
      <c r="I135" s="118">
        <v>50</v>
      </c>
      <c r="J135" s="118">
        <f t="shared" ref="J135" si="14">H135*I135</f>
        <v>1100</v>
      </c>
      <c r="K135" s="118" t="s">
        <v>38</v>
      </c>
      <c r="L135" s="44"/>
    </row>
    <row r="136" spans="1:12" ht="15.75" x14ac:dyDescent="0.25">
      <c r="A136" s="132"/>
      <c r="B136" s="42" t="s">
        <v>81</v>
      </c>
      <c r="C136" s="92">
        <v>7</v>
      </c>
      <c r="D136" s="133"/>
      <c r="E136" s="118"/>
      <c r="F136" s="134"/>
      <c r="G136" s="118"/>
      <c r="H136" s="118"/>
      <c r="I136" s="118"/>
      <c r="J136" s="118"/>
      <c r="K136" s="118"/>
      <c r="L136" s="44"/>
    </row>
    <row r="137" spans="1:12" ht="15.75" x14ac:dyDescent="0.25">
      <c r="A137" s="132"/>
      <c r="B137" s="42" t="s">
        <v>19</v>
      </c>
      <c r="C137" s="92">
        <v>5</v>
      </c>
      <c r="D137" s="131" t="s">
        <v>77</v>
      </c>
      <c r="E137" s="118">
        <v>1</v>
      </c>
      <c r="F137" s="134" t="s">
        <v>19</v>
      </c>
      <c r="G137" s="118">
        <v>75</v>
      </c>
      <c r="H137" s="119">
        <v>23</v>
      </c>
      <c r="I137" s="118">
        <v>50</v>
      </c>
      <c r="J137" s="119">
        <v>1125</v>
      </c>
      <c r="K137" s="134" t="s">
        <v>71</v>
      </c>
      <c r="L137" s="44"/>
    </row>
    <row r="138" spans="1:12" x14ac:dyDescent="0.25">
      <c r="A138" s="132"/>
      <c r="B138" s="123" t="s">
        <v>24</v>
      </c>
      <c r="C138" s="120">
        <v>1</v>
      </c>
      <c r="D138" s="126"/>
      <c r="E138" s="118"/>
      <c r="F138" s="134"/>
      <c r="G138" s="118"/>
      <c r="H138" s="119"/>
      <c r="I138" s="118"/>
      <c r="J138" s="119"/>
      <c r="K138" s="134"/>
      <c r="L138" s="44"/>
    </row>
    <row r="139" spans="1:12" x14ac:dyDescent="0.25">
      <c r="A139" s="132"/>
      <c r="B139" s="125"/>
      <c r="C139" s="144"/>
      <c r="D139" s="133"/>
      <c r="E139" s="118"/>
      <c r="F139" s="134"/>
      <c r="G139" s="118"/>
      <c r="H139" s="119"/>
      <c r="I139" s="118"/>
      <c r="J139" s="119"/>
      <c r="K139" s="134"/>
      <c r="L139" s="44"/>
    </row>
    <row r="140" spans="1:12" ht="31.5" x14ac:dyDescent="0.25">
      <c r="A140" s="132"/>
      <c r="B140" s="45" t="s">
        <v>20</v>
      </c>
      <c r="C140" s="92">
        <v>9</v>
      </c>
      <c r="D140" s="128" t="s">
        <v>40</v>
      </c>
      <c r="E140" s="118">
        <v>1</v>
      </c>
      <c r="F140" s="134" t="s">
        <v>20</v>
      </c>
      <c r="G140" s="118">
        <v>40</v>
      </c>
      <c r="H140" s="119">
        <f>G140*25/100</f>
        <v>10</v>
      </c>
      <c r="I140" s="118">
        <v>50</v>
      </c>
      <c r="J140" s="119">
        <f t="shared" ref="J140" si="15">H140*I140</f>
        <v>500</v>
      </c>
      <c r="K140" s="118" t="s">
        <v>42</v>
      </c>
      <c r="L140" s="44"/>
    </row>
    <row r="141" spans="1:12" ht="15.75" x14ac:dyDescent="0.25">
      <c r="A141" s="132"/>
      <c r="B141" s="45" t="s">
        <v>74</v>
      </c>
      <c r="C141" s="92">
        <v>2</v>
      </c>
      <c r="D141" s="137"/>
      <c r="E141" s="118"/>
      <c r="F141" s="134"/>
      <c r="G141" s="118"/>
      <c r="H141" s="119"/>
      <c r="I141" s="118"/>
      <c r="J141" s="119"/>
      <c r="K141" s="118"/>
      <c r="L141" s="44"/>
    </row>
    <row r="142" spans="1:12" ht="15.75" x14ac:dyDescent="0.25">
      <c r="A142" s="132"/>
      <c r="B142" s="45" t="s">
        <v>80</v>
      </c>
      <c r="C142" s="92">
        <v>3</v>
      </c>
      <c r="D142" s="68"/>
      <c r="E142" s="62"/>
      <c r="F142" s="65"/>
      <c r="G142" s="62"/>
      <c r="H142" s="66"/>
      <c r="I142" s="62"/>
      <c r="J142" s="66"/>
      <c r="K142" s="62"/>
      <c r="L142" s="44"/>
    </row>
    <row r="143" spans="1:12" ht="15.75" x14ac:dyDescent="0.25">
      <c r="A143" s="132"/>
      <c r="B143" s="42" t="s">
        <v>82</v>
      </c>
      <c r="C143" s="92">
        <v>1</v>
      </c>
      <c r="D143" s="62"/>
      <c r="E143" s="43"/>
      <c r="F143" s="43"/>
      <c r="G143" s="43"/>
      <c r="H143" s="43"/>
      <c r="I143" s="43"/>
      <c r="J143" s="43"/>
      <c r="K143" s="43"/>
      <c r="L143" s="44"/>
    </row>
    <row r="144" spans="1:12" ht="15.75" x14ac:dyDescent="0.25">
      <c r="A144" s="132"/>
      <c r="B144" s="85" t="s">
        <v>62</v>
      </c>
      <c r="C144" s="92">
        <v>2</v>
      </c>
      <c r="D144" s="62"/>
      <c r="E144" s="43"/>
      <c r="F144" s="43"/>
      <c r="G144" s="43"/>
      <c r="H144" s="43"/>
      <c r="I144" s="43"/>
      <c r="J144" s="43"/>
      <c r="K144" s="43"/>
      <c r="L144" s="44"/>
    </row>
    <row r="145" spans="1:12" ht="15.75" x14ac:dyDescent="0.25">
      <c r="A145" s="132"/>
      <c r="B145" s="42" t="s">
        <v>27</v>
      </c>
      <c r="C145" s="92">
        <v>11</v>
      </c>
      <c r="D145" s="62"/>
      <c r="E145" s="43"/>
      <c r="F145" s="43"/>
      <c r="G145" s="43"/>
      <c r="H145" s="43"/>
      <c r="I145" s="43"/>
      <c r="J145" s="43"/>
      <c r="K145" s="43"/>
      <c r="L145" s="44"/>
    </row>
    <row r="146" spans="1:12" ht="15.75" x14ac:dyDescent="0.25">
      <c r="A146" s="132"/>
      <c r="B146" s="46"/>
      <c r="C146" s="29">
        <f>SUM(C134:C145)</f>
        <v>58</v>
      </c>
      <c r="D146" s="67"/>
      <c r="E146" s="47"/>
      <c r="F146" s="47"/>
      <c r="G146" s="47"/>
      <c r="H146" s="47"/>
      <c r="I146" s="47"/>
      <c r="J146" s="47"/>
      <c r="K146" s="47"/>
      <c r="L146" s="48"/>
    </row>
    <row r="147" spans="1:12" ht="15.75" thickBot="1" x14ac:dyDescent="0.3">
      <c r="L147" s="61" t="e">
        <f>#REF!+L133+#REF!+L94+L72</f>
        <v>#REF!</v>
      </c>
    </row>
    <row r="148" spans="1:12" ht="15.75" x14ac:dyDescent="0.25">
      <c r="A148" s="136">
        <v>44728</v>
      </c>
      <c r="B148" s="38" t="s">
        <v>14</v>
      </c>
      <c r="C148" s="91">
        <v>1</v>
      </c>
      <c r="D148" s="71"/>
      <c r="E148" s="40"/>
      <c r="F148" s="40"/>
      <c r="G148" s="40"/>
      <c r="H148" s="40"/>
      <c r="I148" s="40"/>
      <c r="J148" s="40"/>
      <c r="K148" s="40"/>
      <c r="L148" s="41"/>
    </row>
    <row r="149" spans="1:12" ht="31.5" x14ac:dyDescent="0.25">
      <c r="A149" s="132"/>
      <c r="B149" s="45" t="s">
        <v>16</v>
      </c>
      <c r="C149" s="92">
        <v>6</v>
      </c>
      <c r="D149" s="131" t="s">
        <v>46</v>
      </c>
      <c r="E149" s="118">
        <v>1</v>
      </c>
      <c r="F149" s="134" t="s">
        <v>16</v>
      </c>
      <c r="G149" s="118">
        <v>55</v>
      </c>
      <c r="H149" s="118">
        <f>G149*40/100</f>
        <v>22</v>
      </c>
      <c r="I149" s="118">
        <v>50</v>
      </c>
      <c r="J149" s="118">
        <f t="shared" ref="J149" si="16">H149*I149</f>
        <v>1100</v>
      </c>
      <c r="K149" s="118" t="s">
        <v>38</v>
      </c>
      <c r="L149" s="44"/>
    </row>
    <row r="150" spans="1:12" ht="15.75" x14ac:dyDescent="0.25">
      <c r="A150" s="132"/>
      <c r="B150" s="42" t="s">
        <v>81</v>
      </c>
      <c r="C150" s="92">
        <v>3</v>
      </c>
      <c r="D150" s="133"/>
      <c r="E150" s="118"/>
      <c r="F150" s="134"/>
      <c r="G150" s="118"/>
      <c r="H150" s="118"/>
      <c r="I150" s="118"/>
      <c r="J150" s="118"/>
      <c r="K150" s="118"/>
      <c r="L150" s="44"/>
    </row>
    <row r="151" spans="1:12" x14ac:dyDescent="0.25">
      <c r="A151" s="132"/>
      <c r="B151" s="123" t="s">
        <v>19</v>
      </c>
      <c r="C151" s="120">
        <v>2</v>
      </c>
      <c r="D151" s="131"/>
      <c r="E151" s="118"/>
      <c r="F151" s="134"/>
      <c r="G151" s="118"/>
      <c r="H151" s="119"/>
      <c r="I151" s="118"/>
      <c r="J151" s="119">
        <f t="shared" ref="J151" si="17">H151*I151</f>
        <v>0</v>
      </c>
      <c r="K151" s="134"/>
      <c r="L151" s="44"/>
    </row>
    <row r="152" spans="1:12" x14ac:dyDescent="0.25">
      <c r="A152" s="132"/>
      <c r="B152" s="124"/>
      <c r="C152" s="121"/>
      <c r="D152" s="126"/>
      <c r="E152" s="118"/>
      <c r="F152" s="134"/>
      <c r="G152" s="118"/>
      <c r="H152" s="119"/>
      <c r="I152" s="118"/>
      <c r="J152" s="119"/>
      <c r="K152" s="134"/>
      <c r="L152" s="44"/>
    </row>
    <row r="153" spans="1:12" x14ac:dyDescent="0.25">
      <c r="A153" s="132"/>
      <c r="B153" s="125"/>
      <c r="C153" s="122"/>
      <c r="D153" s="133"/>
      <c r="E153" s="118"/>
      <c r="F153" s="134"/>
      <c r="G153" s="118"/>
      <c r="H153" s="119"/>
      <c r="I153" s="118"/>
      <c r="J153" s="119"/>
      <c r="K153" s="134"/>
      <c r="L153" s="44"/>
    </row>
    <row r="154" spans="1:12" ht="31.5" x14ac:dyDescent="0.25">
      <c r="A154" s="132"/>
      <c r="B154" s="45" t="s">
        <v>20</v>
      </c>
      <c r="C154" s="92">
        <v>1</v>
      </c>
      <c r="D154" s="128"/>
      <c r="E154" s="118"/>
      <c r="F154" s="134"/>
      <c r="G154" s="118"/>
      <c r="H154" s="119"/>
      <c r="I154" s="118"/>
      <c r="J154" s="119"/>
      <c r="K154" s="118"/>
      <c r="L154" s="44"/>
    </row>
    <row r="155" spans="1:12" ht="15.75" x14ac:dyDescent="0.25">
      <c r="A155" s="132"/>
      <c r="B155" s="45" t="s">
        <v>74</v>
      </c>
      <c r="C155" s="92">
        <v>1</v>
      </c>
      <c r="D155" s="137"/>
      <c r="E155" s="118"/>
      <c r="F155" s="134"/>
      <c r="G155" s="118"/>
      <c r="H155" s="119"/>
      <c r="I155" s="118"/>
      <c r="J155" s="119"/>
      <c r="K155" s="118"/>
      <c r="L155" s="44"/>
    </row>
    <row r="156" spans="1:12" ht="15.75" x14ac:dyDescent="0.25">
      <c r="A156" s="132"/>
      <c r="B156" s="45" t="s">
        <v>80</v>
      </c>
      <c r="C156" s="92">
        <v>1</v>
      </c>
      <c r="D156" s="68"/>
      <c r="E156" s="62"/>
      <c r="F156" s="65"/>
      <c r="G156" s="62"/>
      <c r="H156" s="66"/>
      <c r="I156" s="62"/>
      <c r="J156" s="66"/>
      <c r="K156" s="62"/>
      <c r="L156" s="44"/>
    </row>
    <row r="157" spans="1:12" ht="15.75" x14ac:dyDescent="0.25">
      <c r="A157" s="132"/>
      <c r="B157" s="42" t="s">
        <v>27</v>
      </c>
      <c r="C157" s="92">
        <v>3</v>
      </c>
      <c r="D157" s="62"/>
      <c r="E157" s="43"/>
      <c r="F157" s="43"/>
      <c r="G157" s="43"/>
      <c r="H157" s="43"/>
      <c r="I157" s="43"/>
      <c r="J157" s="43"/>
      <c r="K157" s="43"/>
      <c r="L157" s="44"/>
    </row>
    <row r="158" spans="1:12" ht="15.75" x14ac:dyDescent="0.25">
      <c r="A158" s="132"/>
      <c r="B158" s="46"/>
      <c r="C158" s="29">
        <f>SUM(C148:C157)</f>
        <v>18</v>
      </c>
      <c r="D158" s="67"/>
      <c r="E158" s="47"/>
      <c r="F158" s="47"/>
      <c r="G158" s="47"/>
      <c r="H158" s="47"/>
      <c r="I158" s="47"/>
      <c r="J158" s="47"/>
      <c r="K158" s="47"/>
      <c r="L158" s="48"/>
    </row>
    <row r="160" spans="1:12" ht="31.5" x14ac:dyDescent="0.25">
      <c r="A160" s="132"/>
      <c r="B160" s="45" t="s">
        <v>16</v>
      </c>
      <c r="C160" s="92">
        <v>3</v>
      </c>
      <c r="D160" s="131" t="s">
        <v>46</v>
      </c>
      <c r="E160" s="118">
        <v>1</v>
      </c>
      <c r="F160" s="134" t="s">
        <v>16</v>
      </c>
      <c r="G160" s="118">
        <v>55</v>
      </c>
      <c r="H160" s="118">
        <f>G160*40/100</f>
        <v>22</v>
      </c>
      <c r="I160" s="118">
        <v>50</v>
      </c>
      <c r="J160" s="118">
        <f t="shared" ref="J160" si="18">H160*I160</f>
        <v>1100</v>
      </c>
      <c r="K160" s="118" t="s">
        <v>38</v>
      </c>
      <c r="L160" s="44"/>
    </row>
    <row r="161" spans="1:12" ht="15.75" x14ac:dyDescent="0.25">
      <c r="A161" s="132"/>
      <c r="B161" s="42" t="s">
        <v>18</v>
      </c>
      <c r="C161" s="92">
        <v>3</v>
      </c>
      <c r="D161" s="126"/>
      <c r="E161" s="118"/>
      <c r="F161" s="134"/>
      <c r="G161" s="118"/>
      <c r="H161" s="118"/>
      <c r="I161" s="118"/>
      <c r="J161" s="118"/>
      <c r="K161" s="118"/>
      <c r="L161" s="44"/>
    </row>
    <row r="162" spans="1:12" ht="15.75" x14ac:dyDescent="0.25">
      <c r="A162" s="132"/>
      <c r="B162" s="42" t="s">
        <v>81</v>
      </c>
      <c r="C162" s="92">
        <v>7</v>
      </c>
      <c r="D162" s="133"/>
      <c r="E162" s="118"/>
      <c r="F162" s="134"/>
      <c r="G162" s="118"/>
      <c r="H162" s="118"/>
      <c r="I162" s="118"/>
      <c r="J162" s="118"/>
      <c r="K162" s="118"/>
      <c r="L162" s="44"/>
    </row>
    <row r="163" spans="1:12" ht="15.75" x14ac:dyDescent="0.25">
      <c r="A163" s="132"/>
      <c r="B163" s="42" t="s">
        <v>19</v>
      </c>
      <c r="C163" s="92">
        <v>1</v>
      </c>
      <c r="D163" s="63"/>
      <c r="E163" s="62"/>
      <c r="F163" s="65"/>
      <c r="G163" s="62"/>
      <c r="H163" s="66"/>
      <c r="I163" s="62"/>
      <c r="J163" s="66"/>
      <c r="K163" s="65"/>
      <c r="L163" s="44"/>
    </row>
    <row r="164" spans="1:12" ht="15" customHeight="1" x14ac:dyDescent="0.25">
      <c r="A164" s="132"/>
      <c r="B164" s="123" t="s">
        <v>24</v>
      </c>
      <c r="C164" s="120">
        <v>5</v>
      </c>
      <c r="D164" s="126" t="s">
        <v>84</v>
      </c>
      <c r="E164" s="128"/>
      <c r="F164" s="123" t="s">
        <v>24</v>
      </c>
      <c r="G164" s="128">
        <v>44</v>
      </c>
      <c r="H164" s="130">
        <f>G164*30/100</f>
        <v>13.2</v>
      </c>
      <c r="I164" s="128">
        <v>50</v>
      </c>
      <c r="J164" s="130">
        <f>I164*H164</f>
        <v>660</v>
      </c>
      <c r="K164" s="131" t="s">
        <v>48</v>
      </c>
      <c r="L164" s="44"/>
    </row>
    <row r="165" spans="1:12" x14ac:dyDescent="0.25">
      <c r="A165" s="132"/>
      <c r="B165" s="125"/>
      <c r="C165" s="122"/>
      <c r="D165" s="127"/>
      <c r="E165" s="129"/>
      <c r="F165" s="125"/>
      <c r="G165" s="129"/>
      <c r="H165" s="129"/>
      <c r="I165" s="129"/>
      <c r="J165" s="129"/>
      <c r="K165" s="127"/>
      <c r="L165" s="44"/>
    </row>
    <row r="166" spans="1:12" ht="31.5" customHeight="1" thickBot="1" x14ac:dyDescent="0.3">
      <c r="A166" s="132"/>
      <c r="B166" s="45" t="s">
        <v>20</v>
      </c>
      <c r="C166" s="92">
        <v>5</v>
      </c>
      <c r="D166" s="128" t="s">
        <v>40</v>
      </c>
      <c r="E166" s="128"/>
      <c r="F166" s="131" t="s">
        <v>20</v>
      </c>
      <c r="G166" s="128">
        <v>40</v>
      </c>
      <c r="H166" s="130">
        <f>G166*40/100</f>
        <v>16</v>
      </c>
      <c r="I166" s="128">
        <v>50</v>
      </c>
      <c r="J166" s="130">
        <f>I166*H166</f>
        <v>800</v>
      </c>
      <c r="K166" s="128" t="s">
        <v>42</v>
      </c>
      <c r="L166" s="44"/>
    </row>
    <row r="167" spans="1:12" ht="21.75" customHeight="1" x14ac:dyDescent="0.25">
      <c r="A167" s="132"/>
      <c r="B167" s="38" t="s">
        <v>83</v>
      </c>
      <c r="C167" s="92">
        <v>2</v>
      </c>
      <c r="D167" s="135"/>
      <c r="E167" s="129"/>
      <c r="F167" s="127"/>
      <c r="G167" s="129"/>
      <c r="H167" s="129"/>
      <c r="I167" s="129"/>
      <c r="J167" s="129"/>
      <c r="K167" s="129"/>
      <c r="L167" s="44"/>
    </row>
    <row r="168" spans="1:12" ht="15.75" x14ac:dyDescent="0.25">
      <c r="A168" s="132"/>
      <c r="B168" s="45" t="s">
        <v>80</v>
      </c>
      <c r="C168" s="92">
        <v>2</v>
      </c>
      <c r="D168" s="68"/>
      <c r="E168" s="62"/>
      <c r="F168" s="65"/>
      <c r="G168" s="62"/>
      <c r="H168" s="66"/>
      <c r="I168" s="62"/>
      <c r="J168" s="66"/>
      <c r="K168" s="62"/>
      <c r="L168" s="44"/>
    </row>
    <row r="169" spans="1:12" ht="15.75" x14ac:dyDescent="0.25">
      <c r="A169" s="132"/>
      <c r="B169" s="42" t="s">
        <v>27</v>
      </c>
      <c r="C169" s="92">
        <v>6</v>
      </c>
      <c r="D169" s="62"/>
      <c r="E169" s="43"/>
      <c r="F169" s="43"/>
      <c r="G169" s="43"/>
      <c r="H169" s="43"/>
      <c r="I169" s="43"/>
      <c r="J169" s="43"/>
      <c r="K169" s="43"/>
      <c r="L169" s="44"/>
    </row>
    <row r="170" spans="1:12" ht="15.75" x14ac:dyDescent="0.25">
      <c r="A170" s="132"/>
      <c r="B170" s="46"/>
      <c r="C170" s="29">
        <f>SUM(C160:C169)</f>
        <v>34</v>
      </c>
      <c r="D170" s="67"/>
      <c r="E170" s="47"/>
      <c r="F170" s="47"/>
      <c r="G170" s="47"/>
      <c r="H170" s="47"/>
      <c r="I170" s="47"/>
      <c r="J170" s="47"/>
      <c r="K170" s="47"/>
      <c r="L170" s="48"/>
    </row>
    <row r="171" spans="1:12" ht="16.5" thickBot="1" x14ac:dyDescent="0.3">
      <c r="B171" s="49" t="s">
        <v>30</v>
      </c>
      <c r="C171" s="23">
        <v>1</v>
      </c>
      <c r="D171" s="70"/>
      <c r="E171" s="70"/>
      <c r="F171" s="36"/>
      <c r="G171" s="70"/>
    </row>
  </sheetData>
  <mergeCells count="250">
    <mergeCell ref="K82:K84"/>
    <mergeCell ref="D82:D84"/>
    <mergeCell ref="I82:I84"/>
    <mergeCell ref="E92:E94"/>
    <mergeCell ref="F92:F94"/>
    <mergeCell ref="G92:G94"/>
    <mergeCell ref="H92:H94"/>
    <mergeCell ref="I92:I94"/>
    <mergeCell ref="J92:J94"/>
    <mergeCell ref="K92:K94"/>
    <mergeCell ref="D92:D94"/>
    <mergeCell ref="E85:E87"/>
    <mergeCell ref="F82:F84"/>
    <mergeCell ref="G82:G84"/>
    <mergeCell ref="H82:H84"/>
    <mergeCell ref="J85:J87"/>
    <mergeCell ref="K85:K87"/>
    <mergeCell ref="K76:K78"/>
    <mergeCell ref="A61:A81"/>
    <mergeCell ref="E69:E70"/>
    <mergeCell ref="F69:F70"/>
    <mergeCell ref="G69:G70"/>
    <mergeCell ref="H69:H70"/>
    <mergeCell ref="I69:I70"/>
    <mergeCell ref="J69:J70"/>
    <mergeCell ref="K69:K70"/>
    <mergeCell ref="K63:K65"/>
    <mergeCell ref="D76:D78"/>
    <mergeCell ref="E76:E78"/>
    <mergeCell ref="F76:F78"/>
    <mergeCell ref="G76:G78"/>
    <mergeCell ref="H76:H78"/>
    <mergeCell ref="D69:D70"/>
    <mergeCell ref="B63:B65"/>
    <mergeCell ref="C63:C65"/>
    <mergeCell ref="B76:B77"/>
    <mergeCell ref="J63:J65"/>
    <mergeCell ref="D63:D65"/>
    <mergeCell ref="E63:E65"/>
    <mergeCell ref="I76:I78"/>
    <mergeCell ref="F63:F65"/>
    <mergeCell ref="H3:L3"/>
    <mergeCell ref="H2:L2"/>
    <mergeCell ref="D54:D55"/>
    <mergeCell ref="E54:E55"/>
    <mergeCell ref="A17:L17"/>
    <mergeCell ref="D47:D48"/>
    <mergeCell ref="B40:B41"/>
    <mergeCell ref="C40:C41"/>
    <mergeCell ref="B47:B48"/>
    <mergeCell ref="C47:C48"/>
    <mergeCell ref="E47:E48"/>
    <mergeCell ref="F47:F48"/>
    <mergeCell ref="G47:G48"/>
    <mergeCell ref="A40:A59"/>
    <mergeCell ref="F54:F55"/>
    <mergeCell ref="K54:K55"/>
    <mergeCell ref="G54:G55"/>
    <mergeCell ref="H54:H55"/>
    <mergeCell ref="I54:I55"/>
    <mergeCell ref="J54:J55"/>
    <mergeCell ref="D51:D52"/>
    <mergeCell ref="E51:E52"/>
    <mergeCell ref="F51:F52"/>
    <mergeCell ref="G51:G52"/>
    <mergeCell ref="G63:G65"/>
    <mergeCell ref="A82:A99"/>
    <mergeCell ref="E82:E84"/>
    <mergeCell ref="D85:D87"/>
    <mergeCell ref="F85:F87"/>
    <mergeCell ref="H63:H65"/>
    <mergeCell ref="I63:I65"/>
    <mergeCell ref="J76:J78"/>
    <mergeCell ref="G85:G87"/>
    <mergeCell ref="H85:H87"/>
    <mergeCell ref="I85:I87"/>
    <mergeCell ref="J82:J84"/>
    <mergeCell ref="C76:C77"/>
    <mergeCell ref="B83:B84"/>
    <mergeCell ref="C83:C84"/>
    <mergeCell ref="B86:B87"/>
    <mergeCell ref="C86:C87"/>
    <mergeCell ref="B92:B94"/>
    <mergeCell ref="C92:C94"/>
    <mergeCell ref="K117:K119"/>
    <mergeCell ref="A116:A132"/>
    <mergeCell ref="D117:D119"/>
    <mergeCell ref="E117:E119"/>
    <mergeCell ref="F117:F119"/>
    <mergeCell ref="G117:G119"/>
    <mergeCell ref="H117:H119"/>
    <mergeCell ref="I120:I122"/>
    <mergeCell ref="J120:J122"/>
    <mergeCell ref="K120:K122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D120:D122"/>
    <mergeCell ref="E120:E122"/>
    <mergeCell ref="F120:F122"/>
    <mergeCell ref="G120:G122"/>
    <mergeCell ref="H120:H122"/>
    <mergeCell ref="A100:A115"/>
    <mergeCell ref="D105:D107"/>
    <mergeCell ref="E105:E107"/>
    <mergeCell ref="F105:F107"/>
    <mergeCell ref="G105:G107"/>
    <mergeCell ref="H105:H107"/>
    <mergeCell ref="I105:I107"/>
    <mergeCell ref="J105:J107"/>
    <mergeCell ref="I117:I119"/>
    <mergeCell ref="J117:J119"/>
    <mergeCell ref="B103:B104"/>
    <mergeCell ref="C103:C104"/>
    <mergeCell ref="D101:D104"/>
    <mergeCell ref="E101:E104"/>
    <mergeCell ref="F101:F104"/>
    <mergeCell ref="G101:G104"/>
    <mergeCell ref="H101:H104"/>
    <mergeCell ref="I101:I104"/>
    <mergeCell ref="J101:J104"/>
    <mergeCell ref="H47:H48"/>
    <mergeCell ref="I47:I48"/>
    <mergeCell ref="J47:J48"/>
    <mergeCell ref="K47:K48"/>
    <mergeCell ref="B54:B55"/>
    <mergeCell ref="C54:C55"/>
    <mergeCell ref="D40:D43"/>
    <mergeCell ref="E40:E43"/>
    <mergeCell ref="F40:F43"/>
    <mergeCell ref="G40:G43"/>
    <mergeCell ref="H40:H43"/>
    <mergeCell ref="I40:I43"/>
    <mergeCell ref="J40:J43"/>
    <mergeCell ref="K40:K43"/>
    <mergeCell ref="H51:H52"/>
    <mergeCell ref="I51:I52"/>
    <mergeCell ref="J51:J52"/>
    <mergeCell ref="K51:K52"/>
    <mergeCell ref="G140:G141"/>
    <mergeCell ref="H140:H141"/>
    <mergeCell ref="I140:I141"/>
    <mergeCell ref="J140:J141"/>
    <mergeCell ref="K140:K141"/>
    <mergeCell ref="B109:B110"/>
    <mergeCell ref="C109:C110"/>
    <mergeCell ref="B121:B122"/>
    <mergeCell ref="C121:C122"/>
    <mergeCell ref="C138:C139"/>
    <mergeCell ref="B138:B139"/>
    <mergeCell ref="G135:G136"/>
    <mergeCell ref="H135:H136"/>
    <mergeCell ref="I135:I136"/>
    <mergeCell ref="J135:J136"/>
    <mergeCell ref="K135:K136"/>
    <mergeCell ref="D137:D139"/>
    <mergeCell ref="E137:E139"/>
    <mergeCell ref="F137:F139"/>
    <mergeCell ref="G137:G139"/>
    <mergeCell ref="H137:H139"/>
    <mergeCell ref="I137:I139"/>
    <mergeCell ref="J137:J139"/>
    <mergeCell ref="K137:K139"/>
    <mergeCell ref="K101:K104"/>
    <mergeCell ref="D109:D112"/>
    <mergeCell ref="F109:F112"/>
    <mergeCell ref="K109:K112"/>
    <mergeCell ref="E109:E112"/>
    <mergeCell ref="G109:G112"/>
    <mergeCell ref="H109:H112"/>
    <mergeCell ref="I109:I112"/>
    <mergeCell ref="J109:J112"/>
    <mergeCell ref="K105:K107"/>
    <mergeCell ref="A148:A158"/>
    <mergeCell ref="D149:D150"/>
    <mergeCell ref="E149:E150"/>
    <mergeCell ref="F149:F150"/>
    <mergeCell ref="D154:D155"/>
    <mergeCell ref="E154:E155"/>
    <mergeCell ref="F154:F155"/>
    <mergeCell ref="E135:E136"/>
    <mergeCell ref="F135:F136"/>
    <mergeCell ref="A134:A146"/>
    <mergeCell ref="D135:D136"/>
    <mergeCell ref="D140:D141"/>
    <mergeCell ref="E140:E141"/>
    <mergeCell ref="F140:F141"/>
    <mergeCell ref="G149:G150"/>
    <mergeCell ref="H149:H150"/>
    <mergeCell ref="I149:I150"/>
    <mergeCell ref="J149:J150"/>
    <mergeCell ref="K149:K150"/>
    <mergeCell ref="D151:D153"/>
    <mergeCell ref="E151:E153"/>
    <mergeCell ref="F151:F153"/>
    <mergeCell ref="G151:G153"/>
    <mergeCell ref="H151:H153"/>
    <mergeCell ref="I151:I153"/>
    <mergeCell ref="J151:J153"/>
    <mergeCell ref="K151:K153"/>
    <mergeCell ref="A160:A170"/>
    <mergeCell ref="D160:D162"/>
    <mergeCell ref="E160:E162"/>
    <mergeCell ref="F160:F162"/>
    <mergeCell ref="G160:G162"/>
    <mergeCell ref="H160:H162"/>
    <mergeCell ref="I160:I162"/>
    <mergeCell ref="J160:J162"/>
    <mergeCell ref="K160:K162"/>
    <mergeCell ref="B164:B165"/>
    <mergeCell ref="C164:C165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G154:G155"/>
    <mergeCell ref="H154:H155"/>
    <mergeCell ref="I154:I155"/>
    <mergeCell ref="J154:J155"/>
    <mergeCell ref="K154:K155"/>
    <mergeCell ref="C151:C153"/>
    <mergeCell ref="B151:B153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J21:J39"/>
    <mergeCell ref="K21:K39"/>
    <mergeCell ref="A20:A39"/>
    <mergeCell ref="B21:B39"/>
    <mergeCell ref="C21:C39"/>
    <mergeCell ref="D21:D39"/>
    <mergeCell ref="E21:E39"/>
    <mergeCell ref="F21:F39"/>
    <mergeCell ref="G21:G39"/>
    <mergeCell ref="H21:H39"/>
    <mergeCell ref="I21:I39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3" manualBreakCount="3">
    <brk id="60" max="11" man="1"/>
    <brk id="99" max="11" man="1"/>
    <brk id="147" max="11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2022-03-29T11:14:34Z</dcterms:modified>
</cp:coreProperties>
</file>